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24240" windowHeight="13230" activeTab="3"/>
  </bookViews>
  <sheets>
    <sheet name="Informace" sheetId="4" r:id="rId1"/>
    <sheet name="Rekapitulace stavby" sheetId="1" r:id="rId2"/>
    <sheet name="2017-116 - Revitalizace m..." sheetId="2" r:id="rId3"/>
    <sheet name="Pokyny pro vyplnění" sheetId="3" r:id="rId4"/>
  </sheets>
  <definedNames>
    <definedName name="_xlnm._FilterDatabase" localSheetId="2" hidden="1">'2017-116 - Revitalizace m...'!$C$84:$K$361</definedName>
    <definedName name="_xlnm.Print_Titles" localSheetId="2">'2017-116 - Revitalizace m...'!$84:$84</definedName>
    <definedName name="_xlnm.Print_Titles" localSheetId="1">'Rekapitulace stavby'!$49:$49</definedName>
    <definedName name="_xlnm.Print_Area" localSheetId="2">'2017-116 - Revitalizace m...'!$C$4:$J$34,'2017-116 - Revitalizace m...'!$C$40:$J$68,'2017-116 - Revitalizace m...'!$C$74:$K$361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1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R355" i="2"/>
  <c r="P355" i="2"/>
  <c r="BK355" i="2"/>
  <c r="J355" i="2"/>
  <c r="BE355" i="2" s="1"/>
  <c r="BI353" i="2"/>
  <c r="BH353" i="2"/>
  <c r="BG353" i="2"/>
  <c r="BF353" i="2"/>
  <c r="BE353" i="2"/>
  <c r="T353" i="2"/>
  <c r="R353" i="2"/>
  <c r="P353" i="2"/>
  <c r="BK353" i="2"/>
  <c r="J353" i="2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6" i="2"/>
  <c r="BH346" i="2"/>
  <c r="BG346" i="2"/>
  <c r="BF346" i="2"/>
  <c r="BE346" i="2"/>
  <c r="T346" i="2"/>
  <c r="R346" i="2"/>
  <c r="P346" i="2"/>
  <c r="BK346" i="2"/>
  <c r="J346" i="2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R339" i="2" s="1"/>
  <c r="P340" i="2"/>
  <c r="BK340" i="2"/>
  <c r="BK339" i="2" s="1"/>
  <c r="J339" i="2" s="1"/>
  <c r="J67" i="2" s="1"/>
  <c r="J340" i="2"/>
  <c r="BE340" i="2" s="1"/>
  <c r="BI338" i="2"/>
  <c r="BH338" i="2"/>
  <c r="BG338" i="2"/>
  <c r="BF338" i="2"/>
  <c r="T338" i="2"/>
  <c r="R338" i="2"/>
  <c r="P338" i="2"/>
  <c r="BK338" i="2"/>
  <c r="J338" i="2"/>
  <c r="BE338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BE332" i="2"/>
  <c r="T332" i="2"/>
  <c r="R332" i="2"/>
  <c r="P332" i="2"/>
  <c r="BK332" i="2"/>
  <c r="J332" i="2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J330" i="2"/>
  <c r="BE330" i="2" s="1"/>
  <c r="BI329" i="2"/>
  <c r="BH329" i="2"/>
  <c r="BG329" i="2"/>
  <c r="BF329" i="2"/>
  <c r="T329" i="2"/>
  <c r="R329" i="2"/>
  <c r="P329" i="2"/>
  <c r="BK329" i="2"/>
  <c r="J329" i="2"/>
  <c r="BE329" i="2" s="1"/>
  <c r="BI325" i="2"/>
  <c r="BH325" i="2"/>
  <c r="BG325" i="2"/>
  <c r="BF325" i="2"/>
  <c r="BE325" i="2"/>
  <c r="T325" i="2"/>
  <c r="R325" i="2"/>
  <c r="P325" i="2"/>
  <c r="BK325" i="2"/>
  <c r="J325" i="2"/>
  <c r="BI323" i="2"/>
  <c r="BH323" i="2"/>
  <c r="BG323" i="2"/>
  <c r="BF323" i="2"/>
  <c r="T323" i="2"/>
  <c r="R323" i="2"/>
  <c r="P323" i="2"/>
  <c r="BK323" i="2"/>
  <c r="J323" i="2"/>
  <c r="BE323" i="2" s="1"/>
  <c r="BI321" i="2"/>
  <c r="BH321" i="2"/>
  <c r="BG321" i="2"/>
  <c r="BF321" i="2"/>
  <c r="T321" i="2"/>
  <c r="R321" i="2"/>
  <c r="P321" i="2"/>
  <c r="P318" i="2" s="1"/>
  <c r="BK321" i="2"/>
  <c r="J321" i="2"/>
  <c r="BE321" i="2" s="1"/>
  <c r="BI319" i="2"/>
  <c r="BH319" i="2"/>
  <c r="BG319" i="2"/>
  <c r="BF319" i="2"/>
  <c r="T319" i="2"/>
  <c r="R319" i="2"/>
  <c r="R318" i="2" s="1"/>
  <c r="P319" i="2"/>
  <c r="BK319" i="2"/>
  <c r="BK318" i="2" s="1"/>
  <c r="J318" i="2" s="1"/>
  <c r="J66" i="2" s="1"/>
  <c r="J319" i="2"/>
  <c r="BE319" i="2" s="1"/>
  <c r="BI317" i="2"/>
  <c r="BH317" i="2"/>
  <c r="BG317" i="2"/>
  <c r="BF317" i="2"/>
  <c r="BE317" i="2"/>
  <c r="T317" i="2"/>
  <c r="R317" i="2"/>
  <c r="P317" i="2"/>
  <c r="BK317" i="2"/>
  <c r="J317" i="2"/>
  <c r="BI315" i="2"/>
  <c r="BH315" i="2"/>
  <c r="BG315" i="2"/>
  <c r="BF315" i="2"/>
  <c r="T315" i="2"/>
  <c r="R315" i="2"/>
  <c r="P315" i="2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11" i="2"/>
  <c r="BH311" i="2"/>
  <c r="BG311" i="2"/>
  <c r="BF311" i="2"/>
  <c r="T311" i="2"/>
  <c r="R311" i="2"/>
  <c r="P311" i="2"/>
  <c r="BK311" i="2"/>
  <c r="J311" i="2"/>
  <c r="BE311" i="2" s="1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2" i="2"/>
  <c r="BH302" i="2"/>
  <c r="BG302" i="2"/>
  <c r="BF302" i="2"/>
  <c r="BE302" i="2"/>
  <c r="T302" i="2"/>
  <c r="R302" i="2"/>
  <c r="P302" i="2"/>
  <c r="BK302" i="2"/>
  <c r="J302" i="2"/>
  <c r="BI300" i="2"/>
  <c r="BH300" i="2"/>
  <c r="BG300" i="2"/>
  <c r="BF300" i="2"/>
  <c r="T300" i="2"/>
  <c r="R300" i="2"/>
  <c r="P300" i="2"/>
  <c r="BK300" i="2"/>
  <c r="J300" i="2"/>
  <c r="BE300" i="2" s="1"/>
  <c r="BI298" i="2"/>
  <c r="BH298" i="2"/>
  <c r="BG298" i="2"/>
  <c r="BF298" i="2"/>
  <c r="T298" i="2"/>
  <c r="R298" i="2"/>
  <c r="P298" i="2"/>
  <c r="BK298" i="2"/>
  <c r="J298" i="2"/>
  <c r="BE298" i="2" s="1"/>
  <c r="BI296" i="2"/>
  <c r="BH296" i="2"/>
  <c r="BG296" i="2"/>
  <c r="BF296" i="2"/>
  <c r="T296" i="2"/>
  <c r="R296" i="2"/>
  <c r="R295" i="2" s="1"/>
  <c r="P296" i="2"/>
  <c r="BK296" i="2"/>
  <c r="BK295" i="2" s="1"/>
  <c r="J295" i="2" s="1"/>
  <c r="J65" i="2" s="1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 s="1"/>
  <c r="BI288" i="2"/>
  <c r="BH288" i="2"/>
  <c r="BG288" i="2"/>
  <c r="BF288" i="2"/>
  <c r="BE288" i="2"/>
  <c r="T288" i="2"/>
  <c r="R288" i="2"/>
  <c r="P288" i="2"/>
  <c r="BK288" i="2"/>
  <c r="J288" i="2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1" i="2"/>
  <c r="BH281" i="2"/>
  <c r="BG281" i="2"/>
  <c r="BF281" i="2"/>
  <c r="BE281" i="2"/>
  <c r="T281" i="2"/>
  <c r="R281" i="2"/>
  <c r="P281" i="2"/>
  <c r="BK281" i="2"/>
  <c r="J281" i="2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T275" i="2"/>
  <c r="R275" i="2"/>
  <c r="R274" i="2" s="1"/>
  <c r="P275" i="2"/>
  <c r="BK275" i="2"/>
  <c r="BK274" i="2" s="1"/>
  <c r="J274" i="2" s="1"/>
  <c r="J64" i="2" s="1"/>
  <c r="J275" i="2"/>
  <c r="BE275" i="2" s="1"/>
  <c r="BI273" i="2"/>
  <c r="BH273" i="2"/>
  <c r="BG273" i="2"/>
  <c r="BF273" i="2"/>
  <c r="BE273" i="2"/>
  <c r="T273" i="2"/>
  <c r="R273" i="2"/>
  <c r="P273" i="2"/>
  <c r="BK273" i="2"/>
  <c r="J273" i="2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BE265" i="2"/>
  <c r="T265" i="2"/>
  <c r="R265" i="2"/>
  <c r="P265" i="2"/>
  <c r="BK265" i="2"/>
  <c r="J265" i="2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BE260" i="2"/>
  <c r="T260" i="2"/>
  <c r="R260" i="2"/>
  <c r="P260" i="2"/>
  <c r="BK260" i="2"/>
  <c r="J260" i="2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50" i="2"/>
  <c r="BH250" i="2"/>
  <c r="BG250" i="2"/>
  <c r="BF250" i="2"/>
  <c r="BE250" i="2"/>
  <c r="T250" i="2"/>
  <c r="R250" i="2"/>
  <c r="R249" i="2" s="1"/>
  <c r="P250" i="2"/>
  <c r="BK250" i="2"/>
  <c r="BK249" i="2" s="1"/>
  <c r="J249" i="2" s="1"/>
  <c r="J63" i="2" s="1"/>
  <c r="J250" i="2"/>
  <c r="BI248" i="2"/>
  <c r="BH248" i="2"/>
  <c r="BG248" i="2"/>
  <c r="BF248" i="2"/>
  <c r="BE248" i="2"/>
  <c r="T248" i="2"/>
  <c r="R248" i="2"/>
  <c r="P248" i="2"/>
  <c r="BK248" i="2"/>
  <c r="J248" i="2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3" i="2"/>
  <c r="BH233" i="2"/>
  <c r="BG233" i="2"/>
  <c r="BF233" i="2"/>
  <c r="BE233" i="2"/>
  <c r="T233" i="2"/>
  <c r="R233" i="2"/>
  <c r="P233" i="2"/>
  <c r="BK233" i="2"/>
  <c r="J233" i="2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T229" i="2"/>
  <c r="R229" i="2"/>
  <c r="P229" i="2"/>
  <c r="BK229" i="2"/>
  <c r="J229" i="2"/>
  <c r="BE229" i="2" s="1"/>
  <c r="BI227" i="2"/>
  <c r="BH227" i="2"/>
  <c r="BG227" i="2"/>
  <c r="BF227" i="2"/>
  <c r="T227" i="2"/>
  <c r="R227" i="2"/>
  <c r="R226" i="2" s="1"/>
  <c r="P227" i="2"/>
  <c r="BK227" i="2"/>
  <c r="BK226" i="2" s="1"/>
  <c r="J226" i="2" s="1"/>
  <c r="J62" i="2" s="1"/>
  <c r="J227" i="2"/>
  <c r="BE227" i="2" s="1"/>
  <c r="BI225" i="2"/>
  <c r="BH225" i="2"/>
  <c r="BG225" i="2"/>
  <c r="BF225" i="2"/>
  <c r="BE225" i="2"/>
  <c r="T225" i="2"/>
  <c r="R225" i="2"/>
  <c r="P225" i="2"/>
  <c r="BK225" i="2"/>
  <c r="J225" i="2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BE217" i="2"/>
  <c r="T217" i="2"/>
  <c r="R217" i="2"/>
  <c r="P217" i="2"/>
  <c r="BK217" i="2"/>
  <c r="J217" i="2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09" i="2"/>
  <c r="BH209" i="2"/>
  <c r="BG209" i="2"/>
  <c r="BF209" i="2"/>
  <c r="BE209" i="2"/>
  <c r="T209" i="2"/>
  <c r="R209" i="2"/>
  <c r="P209" i="2"/>
  <c r="BK209" i="2"/>
  <c r="J209" i="2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R202" i="2" s="1"/>
  <c r="P203" i="2"/>
  <c r="BK203" i="2"/>
  <c r="BK202" i="2" s="1"/>
  <c r="J202" i="2" s="1"/>
  <c r="J61" i="2" s="1"/>
  <c r="J203" i="2"/>
  <c r="BE203" i="2" s="1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BE199" i="2"/>
  <c r="T199" i="2"/>
  <c r="R199" i="2"/>
  <c r="P199" i="2"/>
  <c r="BK199" i="2"/>
  <c r="J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T192" i="2"/>
  <c r="R192" i="2"/>
  <c r="P192" i="2"/>
  <c r="BK192" i="2"/>
  <c r="J192" i="2"/>
  <c r="BE192" i="2" s="1"/>
  <c r="BI187" i="2"/>
  <c r="BH187" i="2"/>
  <c r="BG187" i="2"/>
  <c r="BF187" i="2"/>
  <c r="BE187" i="2"/>
  <c r="T187" i="2"/>
  <c r="R187" i="2"/>
  <c r="P187" i="2"/>
  <c r="BK187" i="2"/>
  <c r="J187" i="2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BE183" i="2"/>
  <c r="T183" i="2"/>
  <c r="R183" i="2"/>
  <c r="P183" i="2"/>
  <c r="BK183" i="2"/>
  <c r="J183" i="2"/>
  <c r="BI181" i="2"/>
  <c r="BH181" i="2"/>
  <c r="BG181" i="2"/>
  <c r="BF181" i="2"/>
  <c r="T181" i="2"/>
  <c r="T180" i="2" s="1"/>
  <c r="R181" i="2"/>
  <c r="R180" i="2" s="1"/>
  <c r="P181" i="2"/>
  <c r="P180" i="2" s="1"/>
  <c r="BK181" i="2"/>
  <c r="BK180" i="2" s="1"/>
  <c r="J180" i="2" s="1"/>
  <c r="J60" i="2" s="1"/>
  <c r="J181" i="2"/>
  <c r="BE181" i="2" s="1"/>
  <c r="BI179" i="2"/>
  <c r="BH179" i="2"/>
  <c r="BG179" i="2"/>
  <c r="BF179" i="2"/>
  <c r="BE179" i="2"/>
  <c r="T179" i="2"/>
  <c r="R179" i="2"/>
  <c r="P179" i="2"/>
  <c r="BK179" i="2"/>
  <c r="J179" i="2"/>
  <c r="BI177" i="2"/>
  <c r="BH177" i="2"/>
  <c r="BG177" i="2"/>
  <c r="BF177" i="2"/>
  <c r="T177" i="2"/>
  <c r="R177" i="2"/>
  <c r="P177" i="2"/>
  <c r="BK177" i="2"/>
  <c r="J177" i="2"/>
  <c r="BE177" i="2" s="1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T168" i="2"/>
  <c r="R168" i="2"/>
  <c r="P168" i="2"/>
  <c r="BK168" i="2"/>
  <c r="J168" i="2"/>
  <c r="BE168" i="2" s="1"/>
  <c r="BI163" i="2"/>
  <c r="BH163" i="2"/>
  <c r="BG163" i="2"/>
  <c r="BF163" i="2"/>
  <c r="BE163" i="2"/>
  <c r="T163" i="2"/>
  <c r="R163" i="2"/>
  <c r="P163" i="2"/>
  <c r="BK163" i="2"/>
  <c r="J163" i="2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T157" i="2"/>
  <c r="T156" i="2" s="1"/>
  <c r="R157" i="2"/>
  <c r="R156" i="2" s="1"/>
  <c r="P157" i="2"/>
  <c r="P156" i="2" s="1"/>
  <c r="BK157" i="2"/>
  <c r="BK156" i="2" s="1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BE153" i="2"/>
  <c r="T153" i="2"/>
  <c r="T152" i="2" s="1"/>
  <c r="R153" i="2"/>
  <c r="R152" i="2" s="1"/>
  <c r="P153" i="2"/>
  <c r="P152" i="2" s="1"/>
  <c r="BK153" i="2"/>
  <c r="BK152" i="2" s="1"/>
  <c r="J152" i="2" s="1"/>
  <c r="J57" i="2" s="1"/>
  <c r="J153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BE149" i="2"/>
  <c r="T149" i="2"/>
  <c r="R149" i="2"/>
  <c r="P149" i="2"/>
  <c r="BK149" i="2"/>
  <c r="J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BE147" i="2"/>
  <c r="T147" i="2"/>
  <c r="R147" i="2"/>
  <c r="P147" i="2"/>
  <c r="BK147" i="2"/>
  <c r="J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56" i="2" s="1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BE132" i="2"/>
  <c r="T132" i="2"/>
  <c r="R132" i="2"/>
  <c r="P132" i="2"/>
  <c r="BK132" i="2"/>
  <c r="J132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BE106" i="2"/>
  <c r="T106" i="2"/>
  <c r="R106" i="2"/>
  <c r="P106" i="2"/>
  <c r="BK106" i="2"/>
  <c r="J106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BE99" i="2"/>
  <c r="T99" i="2"/>
  <c r="R99" i="2"/>
  <c r="P99" i="2"/>
  <c r="BK99" i="2"/>
  <c r="J99" i="2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BE95" i="2"/>
  <c r="T95" i="2"/>
  <c r="R95" i="2"/>
  <c r="P95" i="2"/>
  <c r="BK95" i="2"/>
  <c r="J95" i="2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BE91" i="2"/>
  <c r="T91" i="2"/>
  <c r="R91" i="2"/>
  <c r="P91" i="2"/>
  <c r="BK91" i="2"/>
  <c r="J91" i="2"/>
  <c r="BI89" i="2"/>
  <c r="F32" i="2" s="1"/>
  <c r="BD52" i="1" s="1"/>
  <c r="BD51" i="1" s="1"/>
  <c r="W30" i="1" s="1"/>
  <c r="BH89" i="2"/>
  <c r="BG89" i="2"/>
  <c r="F30" i="2" s="1"/>
  <c r="BB52" i="1" s="1"/>
  <c r="BB51" i="1" s="1"/>
  <c r="BF89" i="2"/>
  <c r="T89" i="2"/>
  <c r="T88" i="2" s="1"/>
  <c r="T87" i="2" s="1"/>
  <c r="R89" i="2"/>
  <c r="R88" i="2" s="1"/>
  <c r="R87" i="2" s="1"/>
  <c r="P89" i="2"/>
  <c r="P88" i="2" s="1"/>
  <c r="P87" i="2" s="1"/>
  <c r="BK89" i="2"/>
  <c r="BK88" i="2" s="1"/>
  <c r="J89" i="2"/>
  <c r="BE89" i="2" s="1"/>
  <c r="F82" i="2"/>
  <c r="J81" i="2"/>
  <c r="F81" i="2"/>
  <c r="F79" i="2"/>
  <c r="E77" i="2"/>
  <c r="J47" i="2"/>
  <c r="F47" i="2"/>
  <c r="F45" i="2"/>
  <c r="E43" i="2"/>
  <c r="J16" i="2"/>
  <c r="E16" i="2"/>
  <c r="F48" i="2" s="1"/>
  <c r="J15" i="2"/>
  <c r="J10" i="2"/>
  <c r="J45" i="2" s="1"/>
  <c r="AS51" i="1"/>
  <c r="L47" i="1"/>
  <c r="AM46" i="1"/>
  <c r="L46" i="1"/>
  <c r="AM44" i="1"/>
  <c r="L44" i="1"/>
  <c r="L42" i="1"/>
  <c r="L41" i="1"/>
  <c r="J29" i="2" l="1"/>
  <c r="AW52" i="1" s="1"/>
  <c r="F31" i="2"/>
  <c r="BC52" i="1" s="1"/>
  <c r="BC51" i="1" s="1"/>
  <c r="P202" i="2"/>
  <c r="P155" i="2" s="1"/>
  <c r="P86" i="2" s="1"/>
  <c r="P85" i="2" s="1"/>
  <c r="AU52" i="1" s="1"/>
  <c r="AU51" i="1" s="1"/>
  <c r="T202" i="2"/>
  <c r="T155" i="2" s="1"/>
  <c r="T86" i="2" s="1"/>
  <c r="T85" i="2" s="1"/>
  <c r="P226" i="2"/>
  <c r="T226" i="2"/>
  <c r="P249" i="2"/>
  <c r="T249" i="2"/>
  <c r="P274" i="2"/>
  <c r="T274" i="2"/>
  <c r="P295" i="2"/>
  <c r="T295" i="2"/>
  <c r="T318" i="2"/>
  <c r="P339" i="2"/>
  <c r="T339" i="2"/>
  <c r="W28" i="1"/>
  <c r="AX51" i="1"/>
  <c r="R155" i="2"/>
  <c r="W29" i="1"/>
  <c r="AY51" i="1"/>
  <c r="BK155" i="2"/>
  <c r="J155" i="2" s="1"/>
  <c r="J58" i="2" s="1"/>
  <c r="J156" i="2"/>
  <c r="J59" i="2" s="1"/>
  <c r="R86" i="2"/>
  <c r="R85" i="2" s="1"/>
  <c r="J28" i="2"/>
  <c r="AV52" i="1" s="1"/>
  <c r="F28" i="2"/>
  <c r="AZ52" i="1" s="1"/>
  <c r="AZ51" i="1" s="1"/>
  <c r="BK87" i="2"/>
  <c r="J88" i="2"/>
  <c r="J55" i="2" s="1"/>
  <c r="F29" i="2"/>
  <c r="BA52" i="1" s="1"/>
  <c r="BA51" i="1" s="1"/>
  <c r="J79" i="2"/>
  <c r="AT52" i="1" l="1"/>
  <c r="W27" i="1"/>
  <c r="AW51" i="1"/>
  <c r="AK27" i="1" s="1"/>
  <c r="J87" i="2"/>
  <c r="J54" i="2" s="1"/>
  <c r="BK86" i="2"/>
  <c r="AV51" i="1"/>
  <c r="W26" i="1"/>
  <c r="AT51" i="1" l="1"/>
  <c r="AK26" i="1"/>
  <c r="J86" i="2"/>
  <c r="J53" i="2" s="1"/>
  <c r="BK85" i="2"/>
  <c r="J85" i="2" s="1"/>
  <c r="J25" i="2" l="1"/>
  <c r="J52" i="2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<sst xmlns="http://schemas.openxmlformats.org/spreadsheetml/2006/main" count="4070" uniqueCount="785">
  <si>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</si>
  <si>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</si>
  <si>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</si>
  <si>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</si>
  <si>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</si>
  <si>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</si>
  <si>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</si>
  <si>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{f8ef969f-ea8c-40d3-bc3b-34ddf0ff4f77}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</si>
  <si>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</si>
  <si>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</si>
  <si>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</si>
  <si>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</si>
  <si>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</si>
  <si>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</si>
  <si>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</si>
  <si>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</si>
  <si>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2017/116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</si>
  <si>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</si>
  <si>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</si>
  <si>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Revitalizace městského parku ve Šlapanicích - následná péče</t>
  </si>
  <si>
    <t>KSO:</t>
  </si>
  <si>
    <t/>
  </si>
  <si>
    <t>CC-CZ:</t>
  </si>
  <si>
    <t>Místo:</t>
  </si>
  <si>
    <t>k.ú. Šlapanice u Brna</t>
  </si>
  <si>
    <t>Datum:</t>
  </si>
  <si>
    <t>14.3.2017</t>
  </si>
  <si>
    <t>Zadavatel:</t>
  </si>
  <si>
    <t>IČ:</t>
  </si>
  <si>
    <t>Obec Šlapanice, Masarykovo nám.100/7, 664 51</t>
  </si>
  <si>
    <t>DIČ:</t>
  </si>
  <si>
    <t>Uchazeč:</t>
  </si>
  <si>
    <t>Vyplň údaj</t>
  </si>
  <si>
    <t>Projektant:</t>
  </si>
  <si>
    <t>Atregia, s.r.o., Šebrov 215, 679 22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</si>
  <si>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</si>
  <si>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</si>
  <si>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</si>
  <si>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</si>
  <si>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</si>
  <si>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</si>
  <si>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</si>
  <si>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</si>
  <si>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</si>
  <si>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</si>
  <si>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</si>
  <si>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</si>
  <si>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</si>
  <si>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</si>
  <si>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</si>
  <si>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</si>
  <si>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</si>
  <si>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</si>
  <si>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</si>
  <si>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</si>
  <si>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</si>
  <si>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</si>
  <si>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</si>
  <si>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</si>
  <si>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</si>
  <si>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</si>
  <si>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</si>
  <si>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</si>
  <si>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</si>
  <si>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</si>
  <si>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</si>
  <si>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</si>
  <si>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</si>
  <si>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</si>
  <si>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</si>
  <si>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</si>
  <si>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</si>
  <si>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</si>
  <si>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</si>
  <si>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</si>
  <si>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</si>
  <si>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</si>
  <si>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</si>
  <si>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</si>
  <si>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</si>
  <si>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</si>
  <si>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</si>
  <si>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</si>
  <si>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stromy</t>
  </si>
  <si>
    <t>navržené stromy na dosadbu</t>
  </si>
  <si>
    <t>ks</t>
  </si>
  <si>
    <t>10</t>
  </si>
  <si>
    <t>3</t>
  </si>
  <si>
    <t>2</t>
  </si>
  <si>
    <t>pl_keře</t>
  </si>
  <si>
    <t>plocha všech keřů</t>
  </si>
  <si>
    <t>m2</t>
  </si>
  <si>
    <t>1850</t>
  </si>
  <si>
    <t>KRYCÍ LIST SOUPISU</t>
  </si>
  <si>
    <t>keře</t>
  </si>
  <si>
    <t>počet navržených keřů k dosadbě</t>
  </si>
  <si>
    <t>218</t>
  </si>
  <si>
    <t>stromy_nové</t>
  </si>
  <si>
    <t>stromy_stáv</t>
  </si>
  <si>
    <t>stromy stávající</t>
  </si>
  <si>
    <t>20</t>
  </si>
  <si>
    <t>trávník</t>
  </si>
  <si>
    <t>stávající trávník z projektu</t>
  </si>
  <si>
    <t>355</t>
  </si>
  <si>
    <t>poloodrostek</t>
  </si>
  <si>
    <t>počet navržených poloodrostků - dosadba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</si>
  <si>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</si>
  <si>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</si>
  <si>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</si>
  <si>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</si>
  <si>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</si>
  <si>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</si>
  <si>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N01 - Sadové úpravy</t>
  </si>
  <si>
    <t xml:space="preserve">      N05 - Výsadba dřevin</t>
  </si>
  <si>
    <t xml:space="preserve">        N06 - Materiál pro výsadbu</t>
  </si>
  <si>
    <t xml:space="preserve">      998 - Přesun hmot</t>
  </si>
  <si>
    <t xml:space="preserve">    OST1 - Následná péče po dobu 9 let</t>
  </si>
  <si>
    <t xml:space="preserve">      OST2 - Následná péče v roce 2017</t>
  </si>
  <si>
    <t xml:space="preserve">      OST3 - Následná péče v roce 2018</t>
  </si>
  <si>
    <t xml:space="preserve">      OST4 - Následná péče v roce 2019</t>
  </si>
  <si>
    <t xml:space="preserve">      OST5 - Následná péče v roce 2020</t>
  </si>
  <si>
    <t xml:space="preserve">      OST6 - Následná péče v roce 2021</t>
  </si>
  <si>
    <t xml:space="preserve">      OST7 - Následná péče v roce 2022</t>
  </si>
  <si>
    <t xml:space="preserve">      OST8 - Následná péče v roce 2023</t>
  </si>
  <si>
    <t xml:space="preserve">      OST9 - Následná péče v roce 2024</t>
  </si>
  <si>
    <t xml:space="preserve">      OST10 - Následná péče v roce 2025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</si>
  <si>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</si>
  <si>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</si>
  <si>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</si>
  <si>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</si>
  <si>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</si>
  <si>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</si>
  <si>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</si>
  <si>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</si>
  <si>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</si>
  <si>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</si>
  <si>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</si>
  <si>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</si>
  <si>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</si>
  <si>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</si>
  <si>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</si>
  <si>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</si>
  <si>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</si>
  <si>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N01</t>
  </si>
  <si>
    <t>Sadové úpravy</t>
  </si>
  <si>
    <t>4</t>
  </si>
  <si>
    <t>N05</t>
  </si>
  <si>
    <t>Výsadba dřevin</t>
  </si>
  <si>
    <t>K</t>
  </si>
  <si>
    <t>184201122</t>
  </si>
  <si>
    <t>Výsadba stromů bez balu do předem vyhloubené jamky se zalitím na svahu přes 1:5 do 1:2, při výšce kmene přes 1,8 do 2,5 m</t>
  </si>
  <si>
    <t>kus</t>
  </si>
  <si>
    <t>CS ÚRS 2017 01</t>
  </si>
  <si>
    <t>-1596858359</t>
  </si>
  <si>
    <t>VV</t>
  </si>
  <si>
    <t>184102411</t>
  </si>
  <si>
    <t>Výsadba poloodrostku bez balu do předem vyhloubené jamky se zalitím na svahu přes 1:5 do 1:2 výšky do 1 m v terénu</t>
  </si>
  <si>
    <t>1763659429</t>
  </si>
  <si>
    <t>184102123</t>
  </si>
  <si>
    <t>Výsadba keře s balem do předem vyhloubené jamky se zalitím na svahu přes 1:5 do 1:2, při průměru balu přes 300 do 400 mm</t>
  </si>
  <si>
    <t>-261785279</t>
  </si>
  <si>
    <t>183102135</t>
  </si>
  <si>
    <t>Hloubení jamek pro vysazování rostlin v zemině tř.1 až 4 bez výměny půdy na svahu přes 1:5 do 1:2, objemu přes 0,125 do 0,40 m3</t>
  </si>
  <si>
    <t>-767316383</t>
  </si>
  <si>
    <t>5</t>
  </si>
  <si>
    <t>183102133</t>
  </si>
  <si>
    <t>Hloubení jamek pro vysazování rostlin v zemině tř.1 až 4 bez výměny půdy na svahu přes 1:5 do 1:2, objemu přes 0,02 do 0,05 m3</t>
  </si>
  <si>
    <t>1899339608</t>
  </si>
  <si>
    <t>poloodrostek+keře</t>
  </si>
  <si>
    <t>6</t>
  </si>
  <si>
    <t>185802124</t>
  </si>
  <si>
    <t>Aplikace půdního kondicionéru k jednotlivým rostlinám a na široko v rovině a ve svahu do 1:2</t>
  </si>
  <si>
    <t>t</t>
  </si>
  <si>
    <t>-1104874553</t>
  </si>
  <si>
    <t>11,59*0,001 'Přepočtené koeficientem množství</t>
  </si>
  <si>
    <t>7</t>
  </si>
  <si>
    <t>M</t>
  </si>
  <si>
    <t>251911550</t>
  </si>
  <si>
    <t>Půdní kondicionér vícesložkový včetně dovozu</t>
  </si>
  <si>
    <t>kg</t>
  </si>
  <si>
    <t>vlastní položka</t>
  </si>
  <si>
    <t>8</t>
  </si>
  <si>
    <t>685128977</t>
  </si>
  <si>
    <t>"stromy - množství 0,5kg/strom"0,5*stromy</t>
  </si>
  <si>
    <t>"poloodrostek - množství 50g/ks"0,05*poloodrostek</t>
  </si>
  <si>
    <t>"keře - množství 30g/ks"0,03*keře</t>
  </si>
  <si>
    <t>Součet</t>
  </si>
  <si>
    <t>184215133</t>
  </si>
  <si>
    <t>Ukotvení dřeviny kůly třemi kůly, délky přes 2 do 3 m</t>
  </si>
  <si>
    <t>1531220785</t>
  </si>
  <si>
    <t>9</t>
  </si>
  <si>
    <t>184215111</t>
  </si>
  <si>
    <t>Ukotvení dřeviny kůly jedním kůlem, délky do 1 m</t>
  </si>
  <si>
    <t>547991239</t>
  </si>
  <si>
    <t>184911111.1</t>
  </si>
  <si>
    <t>Uvázání dřeviny dvěma úvazky ke stávajícímu kůlu</t>
  </si>
  <si>
    <t>-1296481990</t>
  </si>
  <si>
    <t>stromy+poloodrostek+keře</t>
  </si>
  <si>
    <t>11</t>
  </si>
  <si>
    <t>R-1004-3</t>
  </si>
  <si>
    <t>Kůl dřevěný frézovaný s fazetou a špicí, s tlakovou impregmnací, délka 250 cm, průměr 6 cm</t>
  </si>
  <si>
    <t>-779581113</t>
  </si>
  <si>
    <t>"počet stromů*3ks kůlů ke každému"3*stromy</t>
  </si>
  <si>
    <t>12</t>
  </si>
  <si>
    <t>R-1004-1</t>
  </si>
  <si>
    <t>Kůl dřevěný frézovaný s fazetou a špicí, s tlakovou impregmnací, délka 100 cm, průměr 4 cm</t>
  </si>
  <si>
    <t>474389873</t>
  </si>
  <si>
    <t>13</t>
  </si>
  <si>
    <t>R-1005</t>
  </si>
  <si>
    <t>Příčka z půlené frézované kulatiny prům. 8 cm, délka 100 cm</t>
  </si>
  <si>
    <t>467838614</t>
  </si>
  <si>
    <t>"počet stromů*3ks příčky ke každému"3*stromy</t>
  </si>
  <si>
    <t>14</t>
  </si>
  <si>
    <t>R-1008</t>
  </si>
  <si>
    <t>Úvazek bavlněný, šířka 30 mm, balení po 50bm</t>
  </si>
  <si>
    <t>m</t>
  </si>
  <si>
    <t>-1079036844</t>
  </si>
  <si>
    <t>"1,5m úvazku/1ks stromu"1,5*(stromy+poloodrostek+keře)</t>
  </si>
  <si>
    <t>184501142</t>
  </si>
  <si>
    <t>Zhotovení obalu kmene z rákosové rohože na svahu přes 1:5 do 1:2</t>
  </si>
  <si>
    <t>1650866913</t>
  </si>
  <si>
    <t>"výpočet plochy"2*0,25*stromy</t>
  </si>
  <si>
    <t>16</t>
  </si>
  <si>
    <t>R-1003-2</t>
  </si>
  <si>
    <t>Obal stromu - rákosová rohož v 2m (balení 2 x 5 m)</t>
  </si>
  <si>
    <t>993740659</t>
  </si>
  <si>
    <t>"obvod kmene*počet stromů"0,25*stromy</t>
  </si>
  <si>
    <t>17</t>
  </si>
  <si>
    <t>184215422</t>
  </si>
  <si>
    <t>Zhotovení závlahové mísy u solitérních dřevin na svahu přes 1:5 do 1:2, o průměru mísy přes 0,5 do 1 m</t>
  </si>
  <si>
    <t>430153799</t>
  </si>
  <si>
    <t>18</t>
  </si>
  <si>
    <t>185851121</t>
  </si>
  <si>
    <t>Dovoz vody pro zálivku rostlin na vzdálenost do 1000 m</t>
  </si>
  <si>
    <t>m3</t>
  </si>
  <si>
    <t>-1107417431</t>
  </si>
  <si>
    <t>19</t>
  </si>
  <si>
    <t>185804312</t>
  </si>
  <si>
    <t>Zalití rostlin vodou plochy záhonů jednotlivě přes 20 m2</t>
  </si>
  <si>
    <t>1318359116</t>
  </si>
  <si>
    <t>"stromy - převod na m3*ks"(70/1000)*stromy</t>
  </si>
  <si>
    <t>"poloodrostek - převod na m3*ks"(20/1000)*poloodrostek</t>
  </si>
  <si>
    <t>"keře - převod na m3*ks"(10/1000)*keře</t>
  </si>
  <si>
    <t>185851129</t>
  </si>
  <si>
    <t>Dovoz vody pro zálivku rostlin Příplatek k ceně za každých dalších i započatých 1000 m</t>
  </si>
  <si>
    <t>1152562783</t>
  </si>
  <si>
    <t>082113210</t>
  </si>
  <si>
    <t>voda pitná pro ostatní odběratele</t>
  </si>
  <si>
    <t>-381785127</t>
  </si>
  <si>
    <t>22</t>
  </si>
  <si>
    <t>R-348501111</t>
  </si>
  <si>
    <t>Montáž oplocení na sloupky z dřevěných kůlů impregnovaných délky 100 cm a pr.4 cm se špicí v osové vzdálenosti do 1,5 m, s provazem z juty pr.16mm, výšky do 0,6 m</t>
  </si>
  <si>
    <t>942036804</t>
  </si>
  <si>
    <t>N06</t>
  </si>
  <si>
    <t>Materiál pro výsadbu</t>
  </si>
  <si>
    <t>23</t>
  </si>
  <si>
    <t>R_200112.2</t>
  </si>
  <si>
    <t>Quercus petrea, ok 8-10 cm, PK, ztratné 3% v ceně</t>
  </si>
  <si>
    <t>-1797702468</t>
  </si>
  <si>
    <t>24</t>
  </si>
  <si>
    <t>SLL1468</t>
  </si>
  <si>
    <t>Tilia cordata, ok 8-10, prostokořenný, ztratné 3% v ceně</t>
  </si>
  <si>
    <t>-2087726089</t>
  </si>
  <si>
    <t>25</t>
  </si>
  <si>
    <t>R_200130</t>
  </si>
  <si>
    <t>Sorbus torminalis, ok 8-10 cm, PK, ztratné 3% v ceně</t>
  </si>
  <si>
    <t>806879234</t>
  </si>
  <si>
    <t>26</t>
  </si>
  <si>
    <t>SLL0001.2</t>
  </si>
  <si>
    <t>Acer campestre, 2-letý semenáč obalovaný, 1xp, v 50-80, ztratné 3% v ceně</t>
  </si>
  <si>
    <t>578374497</t>
  </si>
  <si>
    <t>27</t>
  </si>
  <si>
    <t>R_300021.1</t>
  </si>
  <si>
    <t>Euonymus europaeus, 2-letý semenáč, 1xp, v 30-50 cm, ztratné 3% v ceně</t>
  </si>
  <si>
    <t>198601406</t>
  </si>
  <si>
    <t>28</t>
  </si>
  <si>
    <t>SLL0450</t>
  </si>
  <si>
    <t>Cornus mas,2-letý semenáč, 1xp, v 30-50 cm, ztratné 3% v ceně</t>
  </si>
  <si>
    <t>1338423536</t>
  </si>
  <si>
    <t>29</t>
  </si>
  <si>
    <t>R_300230</t>
  </si>
  <si>
    <t>Corylus avellana, 2-letý semenáč, 1xp, v 30-50 cm, ztratné 3% v ceně</t>
  </si>
  <si>
    <t>1129508652</t>
  </si>
  <si>
    <t>30</t>
  </si>
  <si>
    <t>R_3000990.1</t>
  </si>
  <si>
    <t>Viburnum opulus, 2-letý semenáč, 1xp, v 30-50 cm, ztratné 3% v ceně</t>
  </si>
  <si>
    <t>583067247</t>
  </si>
  <si>
    <t>31</t>
  </si>
  <si>
    <t>SLL1234</t>
  </si>
  <si>
    <t>Rhamnus cathartica, 2-letý semenáč, 1xp, v 30-50 cm, ztratné 3% v ceně</t>
  </si>
  <si>
    <t>-1593920898</t>
  </si>
  <si>
    <t>32</t>
  </si>
  <si>
    <t>R_300080</t>
  </si>
  <si>
    <t>Taxus baccata, v 30-50 cm, s balem, ztratné 3%v ceně</t>
  </si>
  <si>
    <t>-1691607671</t>
  </si>
  <si>
    <t>33</t>
  </si>
  <si>
    <t>R_3000990</t>
  </si>
  <si>
    <t>Viburnum lantana, 2-letý semenáč, 1xp, v 30-50 cm, ztratné 3% v ceně</t>
  </si>
  <si>
    <t>1678243851</t>
  </si>
  <si>
    <t>34</t>
  </si>
  <si>
    <t>R_300097.1</t>
  </si>
  <si>
    <t>Prunus mahaleb, 2-letý semenáč, 1xp, v 30-50 cm, ztratné 3%v ceně</t>
  </si>
  <si>
    <t>-1756724415</t>
  </si>
  <si>
    <t>35</t>
  </si>
  <si>
    <t>SLL0519</t>
  </si>
  <si>
    <t>Cotoneaster integerrimus,v 30-50, ko1l, ztratné 3% v ceně</t>
  </si>
  <si>
    <t>-644669242</t>
  </si>
  <si>
    <t>36</t>
  </si>
  <si>
    <t>SLL1271</t>
  </si>
  <si>
    <t>Rosa pimpinellifolia,v 30-50cm, ko2l, ztratné 3%v ceně</t>
  </si>
  <si>
    <t>-1760113738</t>
  </si>
  <si>
    <t>37</t>
  </si>
  <si>
    <t>SLL0747</t>
  </si>
  <si>
    <t>Forsythia x intermedia,v 30-50, ko2l, ztratné 3%v ceně</t>
  </si>
  <si>
    <t>418727038</t>
  </si>
  <si>
    <t>38</t>
  </si>
  <si>
    <t>SLL1415</t>
  </si>
  <si>
    <t>Spiraea x vanhouttei, v 30-50, ko 2l, ztratné 3%v ceně</t>
  </si>
  <si>
    <t>-1435685601</t>
  </si>
  <si>
    <t>998</t>
  </si>
  <si>
    <t>Přesun hmot</t>
  </si>
  <si>
    <t>39</t>
  </si>
  <si>
    <t>998231311</t>
  </si>
  <si>
    <t>Přesun hmot pro sadovnické a krajinářské úpravy - strojně dopravní vzdálenost do 5000 m</t>
  </si>
  <si>
    <t>-1850214874</t>
  </si>
  <si>
    <t>40</t>
  </si>
  <si>
    <t>998231411</t>
  </si>
  <si>
    <t>Přesun hmot pro sadovnické a krajinářské úpravy - ručně bez užití mechanizace vodorovná dopravní vzdálenost do 100 m</t>
  </si>
  <si>
    <t>-309208191</t>
  </si>
  <si>
    <t>OST1</t>
  </si>
  <si>
    <t>Následná péče po dobu 9 let</t>
  </si>
  <si>
    <t>OST2</t>
  </si>
  <si>
    <t>Následná péče v roce 2017</t>
  </si>
  <si>
    <t>41</t>
  </si>
  <si>
    <t>111151132</t>
  </si>
  <si>
    <t>Pokosení trávníku při souvislé ploše do 1000 m2 extenzivního na svahu přes 1:5 do 1:2</t>
  </si>
  <si>
    <t>512</t>
  </si>
  <si>
    <t>-2022244061</t>
  </si>
  <si>
    <t>trávník*3</t>
  </si>
  <si>
    <t>42</t>
  </si>
  <si>
    <t>185804233</t>
  </si>
  <si>
    <t>Vypletí na svahu přes 1:5 do 1:2 dřevin solitérních</t>
  </si>
  <si>
    <t>1357582429</t>
  </si>
  <si>
    <t>"plocha kolem stromů - pletí v roce"(stromy_nové+stromy_stáv)*3</t>
  </si>
  <si>
    <t>43</t>
  </si>
  <si>
    <t>185804234</t>
  </si>
  <si>
    <t>Vypletí na svahu přes 1:5 do 1:2 dřevin ve skupinách</t>
  </si>
  <si>
    <t>-1270485196</t>
  </si>
  <si>
    <t>"plocha keřů ve skupinách - pletí v roce"pl_keře*3</t>
  </si>
  <si>
    <t>44</t>
  </si>
  <si>
    <t>-1293173194</t>
  </si>
  <si>
    <t>"stromy nové - převod na m3*ks"(50/1000)*stromy_nové*9</t>
  </si>
  <si>
    <t>"stromy stáv - převod na m3*ks"(50/1000)*stromy_stáv*5</t>
  </si>
  <si>
    <t>"keře - převod na m3*m2"(10/1000)*pl_keře*5</t>
  </si>
  <si>
    <t>45</t>
  </si>
  <si>
    <t>1591396296</t>
  </si>
  <si>
    <t>46</t>
  </si>
  <si>
    <t>-1598209485</t>
  </si>
  <si>
    <t>47</t>
  </si>
  <si>
    <t>1864553458</t>
  </si>
  <si>
    <t>48</t>
  </si>
  <si>
    <t>183911111</t>
  </si>
  <si>
    <t>Nátěr dřevin herbicidem ručně, pařezy a kořeny po vykácených akátech, 5l/ha</t>
  </si>
  <si>
    <t>-808156114</t>
  </si>
  <si>
    <t>"nátěr 3x ročně"ods_akáty*3</t>
  </si>
  <si>
    <t>49</t>
  </si>
  <si>
    <t>252340010</t>
  </si>
  <si>
    <t>herbicidy - totální, bal. 1l</t>
  </si>
  <si>
    <t>litr</t>
  </si>
  <si>
    <t>946421445</t>
  </si>
  <si>
    <t>1905*0,0005 'Přepočtené koeficientem množství</t>
  </si>
  <si>
    <t>50</t>
  </si>
  <si>
    <t>R-1009</t>
  </si>
  <si>
    <t>Kontrola kotvení kůlů a úvazků, rákosové rohože</t>
  </si>
  <si>
    <t>-922115225</t>
  </si>
  <si>
    <t>"kontrola na stromech"stromy_stáv*2</t>
  </si>
  <si>
    <t>51</t>
  </si>
  <si>
    <t>184852312</t>
  </si>
  <si>
    <t>Řez stromů prováděný lezeckou technikou výchovný alejové stromy, výšky přes 4 do 6 m</t>
  </si>
  <si>
    <t>-1555089653</t>
  </si>
  <si>
    <t>52</t>
  </si>
  <si>
    <t>R-1023</t>
  </si>
  <si>
    <t>Náklady na dosadbu z důvodu ztráty z úhynu vysazených dřevin</t>
  </si>
  <si>
    <t>669509537</t>
  </si>
  <si>
    <t>OST3</t>
  </si>
  <si>
    <t>Následná péče v roce 2018</t>
  </si>
  <si>
    <t>53</t>
  </si>
  <si>
    <t>1959104956</t>
  </si>
  <si>
    <t>54</t>
  </si>
  <si>
    <t>451808616</t>
  </si>
  <si>
    <t>55</t>
  </si>
  <si>
    <t>-2128658490</t>
  </si>
  <si>
    <t>56</t>
  </si>
  <si>
    <t>385884063</t>
  </si>
  <si>
    <t>"stromy nové - převod na m3*ks"(50/1000)*stromy_nové*7</t>
  </si>
  <si>
    <t>57</t>
  </si>
  <si>
    <t>1422824031</t>
  </si>
  <si>
    <t>58</t>
  </si>
  <si>
    <t>841478982</t>
  </si>
  <si>
    <t>59</t>
  </si>
  <si>
    <t>41937027</t>
  </si>
  <si>
    <t>60</t>
  </si>
  <si>
    <t>-1245443615</t>
  </si>
  <si>
    <t>"kontrola na stromech"(stromy_nové+stromy_stáv)*2</t>
  </si>
  <si>
    <t>61</t>
  </si>
  <si>
    <t>950007641</t>
  </si>
  <si>
    <t>62</t>
  </si>
  <si>
    <t>-458013839</t>
  </si>
  <si>
    <t>63</t>
  </si>
  <si>
    <t>-568850723</t>
  </si>
  <si>
    <t>OST4</t>
  </si>
  <si>
    <t>Následná péče v roce 2019</t>
  </si>
  <si>
    <t>64</t>
  </si>
  <si>
    <t>-1379107744</t>
  </si>
  <si>
    <t>65</t>
  </si>
  <si>
    <t>-1177105014</t>
  </si>
  <si>
    <t>66</t>
  </si>
  <si>
    <t>-1430529274</t>
  </si>
  <si>
    <t>67</t>
  </si>
  <si>
    <t>-248572009</t>
  </si>
  <si>
    <t>68</t>
  </si>
  <si>
    <t>250539897</t>
  </si>
  <si>
    <t>69</t>
  </si>
  <si>
    <t>-610256174</t>
  </si>
  <si>
    <t>70</t>
  </si>
  <si>
    <t>-499338277</t>
  </si>
  <si>
    <t>71</t>
  </si>
  <si>
    <t>1740205687</t>
  </si>
  <si>
    <t>72</t>
  </si>
  <si>
    <t>-1256216506</t>
  </si>
  <si>
    <t>73</t>
  </si>
  <si>
    <t>1438629551</t>
  </si>
  <si>
    <t>74</t>
  </si>
  <si>
    <t>184501182</t>
  </si>
  <si>
    <t>Odstranění obalu kmene z rákosové rohože a úvazků u dosazených stromů na svahu přes 1:5 do 1:2</t>
  </si>
  <si>
    <t>773755859</t>
  </si>
  <si>
    <t>75</t>
  </si>
  <si>
    <t>720806502</t>
  </si>
  <si>
    <t>OST5</t>
  </si>
  <si>
    <t>Následná péče v roce 2020</t>
  </si>
  <si>
    <t>76</t>
  </si>
  <si>
    <t>790718627</t>
  </si>
  <si>
    <t>77</t>
  </si>
  <si>
    <t>467883599</t>
  </si>
  <si>
    <t>78</t>
  </si>
  <si>
    <t>1762692670</t>
  </si>
  <si>
    <t>79</t>
  </si>
  <si>
    <t>1117376799</t>
  </si>
  <si>
    <t>"stromy - převod na m3*ks"(50/1000)*(stromy_nové+stromy_stáv)*5</t>
  </si>
  <si>
    <t>80</t>
  </si>
  <si>
    <t>1453742059</t>
  </si>
  <si>
    <t>81</t>
  </si>
  <si>
    <t>1320646283</t>
  </si>
  <si>
    <t>82</t>
  </si>
  <si>
    <t>-954425214</t>
  </si>
  <si>
    <t>83</t>
  </si>
  <si>
    <t>1035333999</t>
  </si>
  <si>
    <t>84</t>
  </si>
  <si>
    <t>1119788867</t>
  </si>
  <si>
    <t>85</t>
  </si>
  <si>
    <t>-1673484914</t>
  </si>
  <si>
    <t>86</t>
  </si>
  <si>
    <t>-884117067</t>
  </si>
  <si>
    <t>87</t>
  </si>
  <si>
    <t>1183930515</t>
  </si>
  <si>
    <t>OST6</t>
  </si>
  <si>
    <t>Následná péče v roce 2021</t>
  </si>
  <si>
    <t>88</t>
  </si>
  <si>
    <t>-185265095</t>
  </si>
  <si>
    <t>89</t>
  </si>
  <si>
    <t>514308888</t>
  </si>
  <si>
    <t>90</t>
  </si>
  <si>
    <t>-1467101024</t>
  </si>
  <si>
    <t>91</t>
  </si>
  <si>
    <t>-41144791</t>
  </si>
  <si>
    <t>92</t>
  </si>
  <si>
    <t>674846735</t>
  </si>
  <si>
    <t>93</t>
  </si>
  <si>
    <t>1373662325</t>
  </si>
  <si>
    <t>94</t>
  </si>
  <si>
    <t>346800588</t>
  </si>
  <si>
    <t>95</t>
  </si>
  <si>
    <t>1005931635</t>
  </si>
  <si>
    <t>96</t>
  </si>
  <si>
    <t>-1020564445</t>
  </si>
  <si>
    <t>97</t>
  </si>
  <si>
    <t>1673014475</t>
  </si>
  <si>
    <t>98</t>
  </si>
  <si>
    <t>R-1009/2</t>
  </si>
  <si>
    <t>Kontrola kotvení kůlů</t>
  </si>
  <si>
    <t>-734020986</t>
  </si>
  <si>
    <t>99</t>
  </si>
  <si>
    <t>-1615287128</t>
  </si>
  <si>
    <t>100</t>
  </si>
  <si>
    <t>539925637</t>
  </si>
  <si>
    <t>OST7</t>
  </si>
  <si>
    <t>Následná péče v roce 2022</t>
  </si>
  <si>
    <t>101</t>
  </si>
  <si>
    <t>1630785160</t>
  </si>
  <si>
    <t>102</t>
  </si>
  <si>
    <t>107868320</t>
  </si>
  <si>
    <t>103</t>
  </si>
  <si>
    <t>-1229103759</t>
  </si>
  <si>
    <t>104</t>
  </si>
  <si>
    <t>-561610377</t>
  </si>
  <si>
    <t>105</t>
  </si>
  <si>
    <t>303389403</t>
  </si>
  <si>
    <t>106</t>
  </si>
  <si>
    <t>1788273960</t>
  </si>
  <si>
    <t>107</t>
  </si>
  <si>
    <t>-565965111</t>
  </si>
  <si>
    <t>108</t>
  </si>
  <si>
    <t>942495258</t>
  </si>
  <si>
    <t>109</t>
  </si>
  <si>
    <t>2082297814</t>
  </si>
  <si>
    <t>110</t>
  </si>
  <si>
    <t>741520815</t>
  </si>
  <si>
    <t>111</t>
  </si>
  <si>
    <t>1536898334</t>
  </si>
  <si>
    <t>OST8</t>
  </si>
  <si>
    <t>Následná péče v roce 2023</t>
  </si>
  <si>
    <t>112</t>
  </si>
  <si>
    <t>1486674373</t>
  </si>
  <si>
    <t>113</t>
  </si>
  <si>
    <t>1759269197</t>
  </si>
  <si>
    <t>114</t>
  </si>
  <si>
    <t>628175946</t>
  </si>
  <si>
    <t>115</t>
  </si>
  <si>
    <t>-769903629</t>
  </si>
  <si>
    <t>116</t>
  </si>
  <si>
    <t>1770765669</t>
  </si>
  <si>
    <t>117</t>
  </si>
  <si>
    <t>-996848779</t>
  </si>
  <si>
    <t>118</t>
  </si>
  <si>
    <t>-1158100565</t>
  </si>
  <si>
    <t>119</t>
  </si>
  <si>
    <t>1439152506</t>
  </si>
  <si>
    <t>120</t>
  </si>
  <si>
    <t>1460646291</t>
  </si>
  <si>
    <t>121</t>
  </si>
  <si>
    <t>1134954894</t>
  </si>
  <si>
    <t>122</t>
  </si>
  <si>
    <t>40034559</t>
  </si>
  <si>
    <t>123</t>
  </si>
  <si>
    <t>293726966</t>
  </si>
  <si>
    <t>OST9</t>
  </si>
  <si>
    <t>Následná péče v roce 2024</t>
  </si>
  <si>
    <t>124</t>
  </si>
  <si>
    <t>-270682090</t>
  </si>
  <si>
    <t>125</t>
  </si>
  <si>
    <t>-443269503</t>
  </si>
  <si>
    <t>126</t>
  </si>
  <si>
    <t>-129432889</t>
  </si>
  <si>
    <t>127</t>
  </si>
  <si>
    <t>531075289</t>
  </si>
  <si>
    <t>128</t>
  </si>
  <si>
    <t>174852884</t>
  </si>
  <si>
    <t>129</t>
  </si>
  <si>
    <t>-510893821</t>
  </si>
  <si>
    <t>130</t>
  </si>
  <si>
    <t>20550473</t>
  </si>
  <si>
    <t>131</t>
  </si>
  <si>
    <t>265801205</t>
  </si>
  <si>
    <t>132</t>
  </si>
  <si>
    <t>-786989181</t>
  </si>
  <si>
    <t>133</t>
  </si>
  <si>
    <t>-1612955995</t>
  </si>
  <si>
    <t>134</t>
  </si>
  <si>
    <t>-86417143</t>
  </si>
  <si>
    <t>OST10</t>
  </si>
  <si>
    <t>Následná péče v roce 2025</t>
  </si>
  <si>
    <t>135</t>
  </si>
  <si>
    <t>1157967623</t>
  </si>
  <si>
    <t>136</t>
  </si>
  <si>
    <t>1684327410</t>
  </si>
  <si>
    <t>137</t>
  </si>
  <si>
    <t>1077190125</t>
  </si>
  <si>
    <t>138</t>
  </si>
  <si>
    <t>-1027093273</t>
  </si>
  <si>
    <t>139</t>
  </si>
  <si>
    <t>2006251394</t>
  </si>
  <si>
    <t>140</t>
  </si>
  <si>
    <t>-413313997</t>
  </si>
  <si>
    <t>141</t>
  </si>
  <si>
    <t>450765435</t>
  </si>
  <si>
    <t>142</t>
  </si>
  <si>
    <t>-1369571386</t>
  </si>
  <si>
    <t>143</t>
  </si>
  <si>
    <t>-1618175369</t>
  </si>
  <si>
    <t>144</t>
  </si>
  <si>
    <t>184215151</t>
  </si>
  <si>
    <t>Odstranění ukotvení dřeviny kůly jedním kůlem, délky do 1 m</t>
  </si>
  <si>
    <t>-1724327392</t>
  </si>
  <si>
    <t>145</t>
  </si>
  <si>
    <t>184215173</t>
  </si>
  <si>
    <t>Odstranění ukotvení dřeviny kůly třemi kůly, délky přes 2 do 3 m</t>
  </si>
  <si>
    <t>1936269131</t>
  </si>
  <si>
    <t>"počet stromů*3ks kůlů ke každému"3*(stromy_nové+stromy_stáv)</t>
  </si>
  <si>
    <t>146</t>
  </si>
  <si>
    <t>-1308638062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</si>
  <si>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</si>
  <si>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</si>
  <si>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</si>
  <si>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</si>
  <si>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</si>
  <si>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</si>
  <si>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</si>
  <si>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</si>
  <si>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</si>
  <si>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</si>
  <si>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</si>
  <si>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</si>
  <si>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</si>
  <si>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</si>
  <si>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</si>
  <si>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</si>
  <si>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</si>
  <si>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</si>
  <si>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</si>
  <si>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</si>
  <si>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</si>
  <si>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</si>
  <si>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</si>
  <si>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</si>
  <si>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</si>
  <si>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</si>
  <si>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</si>
  <si>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</si>
  <si>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</si>
  <si>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</si>
  <si>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</si>
  <si>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</si>
  <si>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</si>
  <si>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</si>
  <si>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</si>
  <si>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</si>
  <si>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</si>
  <si>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</si>
  <si>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</si>
  <si>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</si>
  <si>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</si>
  <si>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</si>
  <si>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</si>
  <si>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</si>
  <si>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</si>
  <si>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</si>
  <si>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</si>
  <si>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</si>
  <si>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</si>
  <si>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</si>
  <si>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</si>
  <si>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</si>
  <si>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</si>
  <si>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</si>
  <si>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</si>
  <si>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</si>
  <si>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</si>
  <si>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</si>
  <si>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</si>
  <si>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</si>
  <si>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</si>
  <si>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</si>
  <si>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</si>
  <si>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</si>
  <si>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</si>
  <si>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</si>
  <si>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</si>
  <si>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</si>
  <si>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</si>
  <si>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</si>
  <si>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</si>
  <si>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</si>
  <si>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</si>
  <si>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</si>
  <si>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</si>
  <si>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</si>
  <si>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</si>
  <si>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</si>
  <si>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</si>
  <si>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</si>
  <si>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</si>
  <si>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</si>
  <si>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</si>
  <si>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</si>
  <si>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</si>
  <si>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</si>
  <si>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</si>
  <si>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</si>
  <si>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</si>
  <si>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</si>
  <si>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</si>
  <si>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</si>
  <si>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</si>
  <si>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</si>
  <si>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</si>
  <si>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</si>
  <si>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</si>
  <si>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</si>
  <si>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</si>
  <si>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</si>
  <si>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</si>
  <si>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</si>
  <si>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</si>
  <si>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</si>
  <si>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</si>
  <si>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</si>
  <si>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</si>
  <si>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</si>
  <si>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</si>
  <si>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</si>
  <si>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</si>
  <si>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</si>
  <si>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</si>
  <si>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</si>
  <si>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</si>
  <si>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</si>
  <si>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</si>
  <si>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</si>
  <si>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</si>
  <si>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</si>
  <si>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</si>
  <si>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</si>
  <si>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</si>
  <si>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</si>
  <si>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</si>
  <si>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</si>
  <si>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</si>
  <si>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</si>
  <si>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</si>
  <si>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</si>
  <si>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</si>
  <si>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</si>
  <si>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</si>
  <si>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</si>
  <si>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</si>
  <si>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</si>
  <si>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</si>
  <si>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</si>
  <si>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</si>
  <si>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</si>
  <si>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</si>
  <si>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</si>
  <si>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</si>
  <si>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</si>
  <si>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</si>
  <si>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</si>
  <si>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</si>
  <si>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</si>
  <si>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</si>
  <si>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</si>
  <si>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</si>
  <si>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</si>
  <si>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</si>
  <si>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</si>
  <si>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</si>
  <si>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</si>
  <si>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</si>
  <si>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</si>
  <si>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</si>
  <si>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</si>
  <si>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</si>
  <si>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</si>
  <si>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</si>
  <si>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</si>
  <si>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</si>
  <si>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</si>
  <si>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</si>
  <si>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</si>
  <si>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</si>
  <si>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</si>
  <si>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</si>
  <si>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</si>
  <si>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</si>
  <si>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</si>
  <si>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</si>
  <si>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</si>
  <si>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</si>
  <si>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</si>
  <si>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</si>
  <si>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</si>
  <si>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</si>
  <si>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</si>
  <si>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</si>
  <si>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Jestliže budou  vyplněny skryté řádky, rozpočet nebude platný!</t>
  </si>
  <si>
    <r>
      <t xml:space="preserve">V listu </t>
    </r>
    <r>
      <rPr>
        <b/>
        <sz val="14"/>
        <color rgb="FFFF0000"/>
        <rFont val="Arial"/>
        <family val="2"/>
        <charset val="238"/>
      </rPr>
      <t>2017-116 - Revitalizace m…</t>
    </r>
    <r>
      <rPr>
        <b/>
        <sz val="14"/>
        <rFont val="Arial"/>
        <family val="2"/>
        <charset val="238"/>
      </rPr>
      <t xml:space="preserve"> vyplńte pouze viditelné řádky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</si>
</sst>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0"/>
      <color rgb="FFFF0000"/>
      <name val="Trebuchet MS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Border="1" applyAlignment="1" applyProtection="1"/>
    <xf numFmtId="0" fontId="10" fillId="0" borderId="5" xfId="0" applyFont="1" applyBorder="1" applyAlignment="1"/>
    <xf numFmtId="0" fontId="10" fillId="0" borderId="18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9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48" fillId="0" borderId="0" xfId="0" applyFont="1" applyBorder="1" applyAlignment="1" applyProtection="1">
      <alignment horizontal="left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9" fillId="0" borderId="0" xfId="0" applyFont="1"/>
    <xf numFmtId="0" fontId="50" fillId="0" borderId="0" xfId="0" applyFont="1"/>
    <xf numFmtId="0" fontId="48" fillId="0" borderId="0" xfId="0" applyFont="1" applyAlignment="1" applyProtection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4"/>
  <sheetViews>
    <sheetView workbookViewId="0">
      <selection activeCell="A35" sqref="A35"/>
    </sheetView>
  </sheetViews>
  <sheetFormatPr defaultRowHeight="13.5"/>
  <cols>
    <col min="1" max="1" width="132.83203125" customWidth="1"/>
  </cols>
  <sheetData>
    <row r="2" spans="1:1" ht="16.5">
      <c r="A2" s="385"/>
    </row>
    <row r="3" spans="1:1" ht="18.75">
      <c r="A3" s="386" t="s">
        <v>784</v>
      </c>
    </row>
    <row r="4" spans="1:1" ht="18.75">
      <c r="A4" s="386" t="s">
        <v>783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4" activePane="bottomLeft" state="frozen"/>
      <selection pane="bottomLeft" activeCell="AH98" sqref="AH9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0" t="s">
        <v>16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8"/>
      <c r="AQ5" s="30"/>
      <c r="BE5" s="33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2" t="s">
        <v>19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8"/>
      <c r="AQ6" s="30"/>
      <c r="BE6" s="33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9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9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9"/>
      <c r="BS13" s="23" t="s">
        <v>8</v>
      </c>
    </row>
    <row r="14" spans="1:74" ht="15">
      <c r="B14" s="27"/>
      <c r="C14" s="28"/>
      <c r="D14" s="28"/>
      <c r="E14" s="343" t="s">
        <v>32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9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9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9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9"/>
      <c r="BS19" s="23" t="s">
        <v>8</v>
      </c>
    </row>
    <row r="20" spans="2:71" ht="22.5" customHeight="1">
      <c r="B20" s="27"/>
      <c r="C20" s="28"/>
      <c r="D20" s="28"/>
      <c r="E20" s="345" t="s">
        <v>21</v>
      </c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5"/>
      <c r="AJ20" s="345"/>
      <c r="AK20" s="345"/>
      <c r="AL20" s="345"/>
      <c r="AM20" s="345"/>
      <c r="AN20" s="345"/>
      <c r="AO20" s="28"/>
      <c r="AP20" s="28"/>
      <c r="AQ20" s="30"/>
      <c r="BE20" s="33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9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6">
        <f>ROUND(AG51,2)</f>
        <v>0</v>
      </c>
      <c r="AL23" s="347"/>
      <c r="AM23" s="347"/>
      <c r="AN23" s="347"/>
      <c r="AO23" s="347"/>
      <c r="AP23" s="41"/>
      <c r="AQ23" s="44"/>
      <c r="BE23" s="33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8" t="s">
        <v>38</v>
      </c>
      <c r="M25" s="348"/>
      <c r="N25" s="348"/>
      <c r="O25" s="348"/>
      <c r="P25" s="41"/>
      <c r="Q25" s="41"/>
      <c r="R25" s="41"/>
      <c r="S25" s="41"/>
      <c r="T25" s="41"/>
      <c r="U25" s="41"/>
      <c r="V25" s="41"/>
      <c r="W25" s="348" t="s">
        <v>39</v>
      </c>
      <c r="X25" s="348"/>
      <c r="Y25" s="348"/>
      <c r="Z25" s="348"/>
      <c r="AA25" s="348"/>
      <c r="AB25" s="348"/>
      <c r="AC25" s="348"/>
      <c r="AD25" s="348"/>
      <c r="AE25" s="348"/>
      <c r="AF25" s="41"/>
      <c r="AG25" s="41"/>
      <c r="AH25" s="41"/>
      <c r="AI25" s="41"/>
      <c r="AJ25" s="41"/>
      <c r="AK25" s="348" t="s">
        <v>40</v>
      </c>
      <c r="AL25" s="348"/>
      <c r="AM25" s="348"/>
      <c r="AN25" s="348"/>
      <c r="AO25" s="348"/>
      <c r="AP25" s="41"/>
      <c r="AQ25" s="44"/>
      <c r="BE25" s="339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37">
        <v>0.21</v>
      </c>
      <c r="M26" s="336"/>
      <c r="N26" s="336"/>
      <c r="O26" s="336"/>
      <c r="P26" s="47"/>
      <c r="Q26" s="47"/>
      <c r="R26" s="47"/>
      <c r="S26" s="47"/>
      <c r="T26" s="47"/>
      <c r="U26" s="47"/>
      <c r="V26" s="47"/>
      <c r="W26" s="335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7"/>
      <c r="AG26" s="47"/>
      <c r="AH26" s="47"/>
      <c r="AI26" s="47"/>
      <c r="AJ26" s="47"/>
      <c r="AK26" s="335">
        <f>ROUND(AV51,2)</f>
        <v>0</v>
      </c>
      <c r="AL26" s="336"/>
      <c r="AM26" s="336"/>
      <c r="AN26" s="336"/>
      <c r="AO26" s="336"/>
      <c r="AP26" s="47"/>
      <c r="AQ26" s="49"/>
      <c r="BE26" s="339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37">
        <v>0.15</v>
      </c>
      <c r="M27" s="336"/>
      <c r="N27" s="336"/>
      <c r="O27" s="336"/>
      <c r="P27" s="47"/>
      <c r="Q27" s="47"/>
      <c r="R27" s="47"/>
      <c r="S27" s="47"/>
      <c r="T27" s="47"/>
      <c r="U27" s="47"/>
      <c r="V27" s="47"/>
      <c r="W27" s="335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7"/>
      <c r="AG27" s="47"/>
      <c r="AH27" s="47"/>
      <c r="AI27" s="47"/>
      <c r="AJ27" s="47"/>
      <c r="AK27" s="335">
        <f>ROUND(AW51,2)</f>
        <v>0</v>
      </c>
      <c r="AL27" s="336"/>
      <c r="AM27" s="336"/>
      <c r="AN27" s="336"/>
      <c r="AO27" s="336"/>
      <c r="AP27" s="47"/>
      <c r="AQ27" s="49"/>
      <c r="BE27" s="339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37">
        <v>0.21</v>
      </c>
      <c r="M28" s="336"/>
      <c r="N28" s="336"/>
      <c r="O28" s="336"/>
      <c r="P28" s="47"/>
      <c r="Q28" s="47"/>
      <c r="R28" s="47"/>
      <c r="S28" s="47"/>
      <c r="T28" s="47"/>
      <c r="U28" s="47"/>
      <c r="V28" s="47"/>
      <c r="W28" s="335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7"/>
      <c r="AG28" s="47"/>
      <c r="AH28" s="47"/>
      <c r="AI28" s="47"/>
      <c r="AJ28" s="47"/>
      <c r="AK28" s="335">
        <v>0</v>
      </c>
      <c r="AL28" s="336"/>
      <c r="AM28" s="336"/>
      <c r="AN28" s="336"/>
      <c r="AO28" s="336"/>
      <c r="AP28" s="47"/>
      <c r="AQ28" s="49"/>
      <c r="BE28" s="339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37">
        <v>0.15</v>
      </c>
      <c r="M29" s="336"/>
      <c r="N29" s="336"/>
      <c r="O29" s="336"/>
      <c r="P29" s="47"/>
      <c r="Q29" s="47"/>
      <c r="R29" s="47"/>
      <c r="S29" s="47"/>
      <c r="T29" s="47"/>
      <c r="U29" s="47"/>
      <c r="V29" s="47"/>
      <c r="W29" s="335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7"/>
      <c r="AG29" s="47"/>
      <c r="AH29" s="47"/>
      <c r="AI29" s="47"/>
      <c r="AJ29" s="47"/>
      <c r="AK29" s="335">
        <v>0</v>
      </c>
      <c r="AL29" s="336"/>
      <c r="AM29" s="336"/>
      <c r="AN29" s="336"/>
      <c r="AO29" s="336"/>
      <c r="AP29" s="47"/>
      <c r="AQ29" s="49"/>
      <c r="BE29" s="339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37">
        <v>0</v>
      </c>
      <c r="M30" s="336"/>
      <c r="N30" s="336"/>
      <c r="O30" s="336"/>
      <c r="P30" s="47"/>
      <c r="Q30" s="47"/>
      <c r="R30" s="47"/>
      <c r="S30" s="47"/>
      <c r="T30" s="47"/>
      <c r="U30" s="47"/>
      <c r="V30" s="47"/>
      <c r="W30" s="335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7"/>
      <c r="AG30" s="47"/>
      <c r="AH30" s="47"/>
      <c r="AI30" s="47"/>
      <c r="AJ30" s="47"/>
      <c r="AK30" s="335">
        <v>0</v>
      </c>
      <c r="AL30" s="336"/>
      <c r="AM30" s="336"/>
      <c r="AN30" s="336"/>
      <c r="AO30" s="336"/>
      <c r="AP30" s="47"/>
      <c r="AQ30" s="49"/>
      <c r="BE30" s="33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9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9" t="s">
        <v>49</v>
      </c>
      <c r="Y32" s="350"/>
      <c r="Z32" s="350"/>
      <c r="AA32" s="350"/>
      <c r="AB32" s="350"/>
      <c r="AC32" s="52"/>
      <c r="AD32" s="52"/>
      <c r="AE32" s="52"/>
      <c r="AF32" s="52"/>
      <c r="AG32" s="52"/>
      <c r="AH32" s="52"/>
      <c r="AI32" s="52"/>
      <c r="AJ32" s="52"/>
      <c r="AK32" s="351">
        <f>SUM(AK23:AK30)</f>
        <v>0</v>
      </c>
      <c r="AL32" s="350"/>
      <c r="AM32" s="350"/>
      <c r="AN32" s="350"/>
      <c r="AO32" s="352"/>
      <c r="AP32" s="50"/>
      <c r="AQ32" s="54"/>
      <c r="BE32" s="33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2017/116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9" t="str">
        <f>K6</f>
        <v>Revitalizace městského parku ve Šlapanicích - následná péče</v>
      </c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k.ú. Šlapanice u Brna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61" t="str">
        <f>IF(AN8= "","",AN8)</f>
        <v>14.3.2017</v>
      </c>
      <c r="AN44" s="361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Obec Šlapanice, Masarykovo nám.100/7, 664 51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62" t="str">
        <f>IF(E17="","",E17)</f>
        <v>Atregia, s.r.o., Šebrov 215, 679 22</v>
      </c>
      <c r="AN46" s="362"/>
      <c r="AO46" s="362"/>
      <c r="AP46" s="362"/>
      <c r="AQ46" s="62"/>
      <c r="AR46" s="60"/>
      <c r="AS46" s="363" t="s">
        <v>51</v>
      </c>
      <c r="AT46" s="36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5"/>
      <c r="AT47" s="36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7"/>
      <c r="AT48" s="36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69" t="s">
        <v>52</v>
      </c>
      <c r="D49" s="370"/>
      <c r="E49" s="370"/>
      <c r="F49" s="370"/>
      <c r="G49" s="370"/>
      <c r="H49" s="78"/>
      <c r="I49" s="371" t="s">
        <v>53</v>
      </c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2" t="s">
        <v>54</v>
      </c>
      <c r="AH49" s="370"/>
      <c r="AI49" s="370"/>
      <c r="AJ49" s="370"/>
      <c r="AK49" s="370"/>
      <c r="AL49" s="370"/>
      <c r="AM49" s="370"/>
      <c r="AN49" s="371" t="s">
        <v>55</v>
      </c>
      <c r="AO49" s="370"/>
      <c r="AP49" s="370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7">
        <f>ROUND(AG52,2)</f>
        <v>0</v>
      </c>
      <c r="AH51" s="357"/>
      <c r="AI51" s="357"/>
      <c r="AJ51" s="357"/>
      <c r="AK51" s="357"/>
      <c r="AL51" s="357"/>
      <c r="AM51" s="357"/>
      <c r="AN51" s="358">
        <f>SUM(AG51,AT51)</f>
        <v>0</v>
      </c>
      <c r="AO51" s="358"/>
      <c r="AP51" s="358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0" s="5" customFormat="1" ht="37.5" customHeight="1">
      <c r="A52" s="94" t="s">
        <v>74</v>
      </c>
      <c r="B52" s="95"/>
      <c r="C52" s="96"/>
      <c r="D52" s="356" t="s">
        <v>16</v>
      </c>
      <c r="E52" s="356"/>
      <c r="F52" s="356"/>
      <c r="G52" s="356"/>
      <c r="H52" s="356"/>
      <c r="I52" s="97"/>
      <c r="J52" s="356" t="s">
        <v>19</v>
      </c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4">
        <f>'2017-116 - Revitalizace m...'!J25</f>
        <v>0</v>
      </c>
      <c r="AH52" s="355"/>
      <c r="AI52" s="355"/>
      <c r="AJ52" s="355"/>
      <c r="AK52" s="355"/>
      <c r="AL52" s="355"/>
      <c r="AM52" s="355"/>
      <c r="AN52" s="354">
        <f>SUM(AG52,AT52)</f>
        <v>0</v>
      </c>
      <c r="AO52" s="355"/>
      <c r="AP52" s="355"/>
      <c r="AQ52" s="98" t="s">
        <v>75</v>
      </c>
      <c r="AR52" s="99"/>
      <c r="AS52" s="100">
        <v>0</v>
      </c>
      <c r="AT52" s="101">
        <f>ROUND(SUM(AV52:AW52),2)</f>
        <v>0</v>
      </c>
      <c r="AU52" s="102">
        <f>'2017-116 - Revitalizace m...'!P85</f>
        <v>0</v>
      </c>
      <c r="AV52" s="101">
        <f>'2017-116 - Revitalizace m...'!J28</f>
        <v>0</v>
      </c>
      <c r="AW52" s="101">
        <f>'2017-116 - Revitalizace m...'!J29</f>
        <v>0</v>
      </c>
      <c r="AX52" s="101">
        <f>'2017-116 - Revitalizace m...'!J30</f>
        <v>0</v>
      </c>
      <c r="AY52" s="101">
        <f>'2017-116 - Revitalizace m...'!J31</f>
        <v>0</v>
      </c>
      <c r="AZ52" s="101">
        <f>'2017-116 - Revitalizace m...'!F28</f>
        <v>0</v>
      </c>
      <c r="BA52" s="101">
        <f>'2017-116 - Revitalizace m...'!F29</f>
        <v>0</v>
      </c>
      <c r="BB52" s="101">
        <f>'2017-116 - Revitalizace m...'!F30</f>
        <v>0</v>
      </c>
      <c r="BC52" s="101">
        <f>'2017-116 - Revitalizace m...'!F31</f>
        <v>0</v>
      </c>
      <c r="BD52" s="103">
        <f>'2017-116 - Revitalizace m...'!F32</f>
        <v>0</v>
      </c>
      <c r="BT52" s="104" t="s">
        <v>76</v>
      </c>
      <c r="BU52" s="104" t="s">
        <v>77</v>
      </c>
      <c r="BV52" s="104" t="s">
        <v>72</v>
      </c>
      <c r="BW52" s="104" t="s">
        <v>7</v>
      </c>
      <c r="BX52" s="104" t="s">
        <v>73</v>
      </c>
      <c r="CL52" s="104" t="s">
        <v>21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2017-116 - Revitalizace m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62"/>
  <sheetViews>
    <sheetView showGridLines="0" workbookViewId="0">
      <pane ySplit="1" topLeftCell="A144" activePane="bottomLeft" state="frozen"/>
      <selection pane="bottomLeft" activeCell="G92" sqref="G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78</v>
      </c>
      <c r="G1" s="373" t="s">
        <v>79</v>
      </c>
      <c r="H1" s="373"/>
      <c r="I1" s="109"/>
      <c r="J1" s="108" t="s">
        <v>80</v>
      </c>
      <c r="K1" s="107" t="s">
        <v>81</v>
      </c>
      <c r="L1" s="108" t="s">
        <v>82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3" t="s">
        <v>7</v>
      </c>
      <c r="AZ2" s="110" t="s">
        <v>83</v>
      </c>
      <c r="BA2" s="110" t="s">
        <v>84</v>
      </c>
      <c r="BB2" s="110" t="s">
        <v>85</v>
      </c>
      <c r="BC2" s="110" t="s">
        <v>86</v>
      </c>
      <c r="BD2" s="110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88</v>
      </c>
      <c r="AZ3" s="110" t="s">
        <v>89</v>
      </c>
      <c r="BA3" s="110" t="s">
        <v>90</v>
      </c>
      <c r="BB3" s="110" t="s">
        <v>91</v>
      </c>
      <c r="BC3" s="110" t="s">
        <v>92</v>
      </c>
      <c r="BD3" s="110" t="s">
        <v>87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  <c r="AZ4" s="110" t="s">
        <v>94</v>
      </c>
      <c r="BA4" s="110" t="s">
        <v>95</v>
      </c>
      <c r="BB4" s="110" t="s">
        <v>85</v>
      </c>
      <c r="BC4" s="110" t="s">
        <v>96</v>
      </c>
      <c r="BD4" s="110" t="s">
        <v>87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  <c r="AZ5" s="110" t="s">
        <v>97</v>
      </c>
      <c r="BA5" s="110" t="s">
        <v>84</v>
      </c>
      <c r="BB5" s="110" t="s">
        <v>85</v>
      </c>
      <c r="BC5" s="110" t="s">
        <v>86</v>
      </c>
      <c r="BD5" s="110" t="s">
        <v>87</v>
      </c>
    </row>
    <row r="6" spans="1:70" s="1" customFormat="1" ht="15">
      <c r="B6" s="40"/>
      <c r="C6" s="41"/>
      <c r="D6" s="36" t="s">
        <v>18</v>
      </c>
      <c r="E6" s="41"/>
      <c r="F6" s="41"/>
      <c r="G6" s="41"/>
      <c r="H6" s="41"/>
      <c r="I6" s="113"/>
      <c r="J6" s="41"/>
      <c r="K6" s="44"/>
      <c r="AZ6" s="110" t="s">
        <v>98</v>
      </c>
      <c r="BA6" s="110" t="s">
        <v>99</v>
      </c>
      <c r="BB6" s="110" t="s">
        <v>85</v>
      </c>
      <c r="BC6" s="110" t="s">
        <v>100</v>
      </c>
      <c r="BD6" s="110" t="s">
        <v>87</v>
      </c>
    </row>
    <row r="7" spans="1:70" s="1" customFormat="1" ht="36.950000000000003" customHeight="1">
      <c r="B7" s="40"/>
      <c r="C7" s="41"/>
      <c r="D7" s="41"/>
      <c r="E7" s="374" t="s">
        <v>19</v>
      </c>
      <c r="F7" s="375"/>
      <c r="G7" s="375"/>
      <c r="H7" s="375"/>
      <c r="I7" s="113"/>
      <c r="J7" s="41"/>
      <c r="K7" s="44"/>
      <c r="AZ7" s="110" t="s">
        <v>101</v>
      </c>
      <c r="BA7" s="110" t="s">
        <v>102</v>
      </c>
      <c r="BB7" s="110" t="s">
        <v>91</v>
      </c>
      <c r="BC7" s="110" t="s">
        <v>103</v>
      </c>
      <c r="BD7" s="110" t="s">
        <v>87</v>
      </c>
    </row>
    <row r="8" spans="1:70" s="1" customFormat="1">
      <c r="B8" s="40"/>
      <c r="C8" s="41"/>
      <c r="D8" s="41"/>
      <c r="E8" s="41"/>
      <c r="F8" s="41"/>
      <c r="G8" s="41"/>
      <c r="H8" s="41"/>
      <c r="I8" s="113"/>
      <c r="J8" s="41"/>
      <c r="K8" s="44"/>
      <c r="AZ8" s="110" t="s">
        <v>104</v>
      </c>
      <c r="BA8" s="110" t="s">
        <v>105</v>
      </c>
      <c r="BB8" s="110" t="s">
        <v>85</v>
      </c>
      <c r="BC8" s="110" t="s">
        <v>76</v>
      </c>
      <c r="BD8" s="110" t="s">
        <v>87</v>
      </c>
    </row>
    <row r="9" spans="1:70" s="1" customFormat="1" ht="14.45" customHeight="1">
      <c r="B9" s="40"/>
      <c r="C9" s="41"/>
      <c r="D9" s="36" t="s">
        <v>20</v>
      </c>
      <c r="E9" s="41"/>
      <c r="F9" s="34" t="s">
        <v>21</v>
      </c>
      <c r="G9" s="41"/>
      <c r="H9" s="41"/>
      <c r="I9" s="114" t="s">
        <v>22</v>
      </c>
      <c r="J9" s="34" t="s">
        <v>21</v>
      </c>
      <c r="K9" s="44"/>
    </row>
    <row r="10" spans="1:70" s="1" customFormat="1" ht="14.45" customHeight="1">
      <c r="B10" s="40"/>
      <c r="C10" s="41"/>
      <c r="D10" s="36" t="s">
        <v>23</v>
      </c>
      <c r="E10" s="41"/>
      <c r="F10" s="34" t="s">
        <v>24</v>
      </c>
      <c r="G10" s="41"/>
      <c r="H10" s="41"/>
      <c r="I10" s="114" t="s">
        <v>25</v>
      </c>
      <c r="J10" s="115" t="str">
        <f>'Rekapitulace stavby'!AN8</f>
        <v>14.3.2017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3"/>
      <c r="J11" s="41"/>
      <c r="K11" s="44"/>
    </row>
    <row r="12" spans="1:70" s="1" customFormat="1" ht="14.45" customHeight="1">
      <c r="B12" s="40"/>
      <c r="C12" s="41"/>
      <c r="D12" s="36" t="s">
        <v>27</v>
      </c>
      <c r="E12" s="41"/>
      <c r="F12" s="41"/>
      <c r="G12" s="41"/>
      <c r="H12" s="41"/>
      <c r="I12" s="114" t="s">
        <v>28</v>
      </c>
      <c r="J12" s="34" t="s">
        <v>21</v>
      </c>
      <c r="K12" s="44"/>
    </row>
    <row r="13" spans="1:70" s="1" customFormat="1" ht="18" customHeight="1">
      <c r="B13" s="40"/>
      <c r="C13" s="41"/>
      <c r="D13" s="41"/>
      <c r="E13" s="34" t="s">
        <v>29</v>
      </c>
      <c r="F13" s="41"/>
      <c r="G13" s="41"/>
      <c r="H13" s="41"/>
      <c r="I13" s="114" t="s">
        <v>30</v>
      </c>
      <c r="J13" s="34" t="s">
        <v>21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3"/>
      <c r="J14" s="41"/>
      <c r="K14" s="44"/>
    </row>
    <row r="15" spans="1:70" s="1" customFormat="1" ht="14.45" customHeight="1">
      <c r="B15" s="40"/>
      <c r="C15" s="41"/>
      <c r="D15" s="36" t="s">
        <v>31</v>
      </c>
      <c r="E15" s="41"/>
      <c r="F15" s="41"/>
      <c r="G15" s="41"/>
      <c r="H15" s="41"/>
      <c r="I15" s="114" t="s">
        <v>28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4" t="s">
        <v>30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3"/>
      <c r="J17" s="41"/>
      <c r="K17" s="44"/>
    </row>
    <row r="18" spans="2:11" s="1" customFormat="1" ht="14.45" customHeight="1">
      <c r="B18" s="40"/>
      <c r="C18" s="41"/>
      <c r="D18" s="36" t="s">
        <v>33</v>
      </c>
      <c r="E18" s="41"/>
      <c r="F18" s="41"/>
      <c r="G18" s="41"/>
      <c r="H18" s="41"/>
      <c r="I18" s="114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34</v>
      </c>
      <c r="F19" s="41"/>
      <c r="G19" s="41"/>
      <c r="H19" s="41"/>
      <c r="I19" s="114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3"/>
      <c r="J20" s="41"/>
      <c r="K20" s="44"/>
    </row>
    <row r="21" spans="2:11" s="1" customFormat="1" ht="14.45" customHeight="1">
      <c r="B21" s="40"/>
      <c r="C21" s="41"/>
      <c r="D21" s="36" t="s">
        <v>36</v>
      </c>
      <c r="E21" s="41"/>
      <c r="F21" s="41"/>
      <c r="G21" s="41"/>
      <c r="H21" s="41"/>
      <c r="I21" s="113"/>
      <c r="J21" s="41"/>
      <c r="K21" s="44"/>
    </row>
    <row r="22" spans="2:11" s="6" customFormat="1" ht="22.5" customHeight="1">
      <c r="B22" s="116"/>
      <c r="C22" s="117"/>
      <c r="D22" s="117"/>
      <c r="E22" s="345" t="s">
        <v>21</v>
      </c>
      <c r="F22" s="345"/>
      <c r="G22" s="345"/>
      <c r="H22" s="345"/>
      <c r="I22" s="118"/>
      <c r="J22" s="117"/>
      <c r="K22" s="119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3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20"/>
      <c r="J24" s="84"/>
      <c r="K24" s="121"/>
    </row>
    <row r="25" spans="2:11" s="1" customFormat="1" ht="25.35" customHeight="1">
      <c r="B25" s="40"/>
      <c r="C25" s="41"/>
      <c r="D25" s="122" t="s">
        <v>37</v>
      </c>
      <c r="E25" s="41"/>
      <c r="F25" s="41"/>
      <c r="G25" s="41"/>
      <c r="H25" s="41"/>
      <c r="I25" s="113"/>
      <c r="J25" s="123">
        <f>ROUND(J85,2)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14.45" customHeight="1">
      <c r="B27" s="40"/>
      <c r="C27" s="41"/>
      <c r="D27" s="41"/>
      <c r="E27" s="41"/>
      <c r="F27" s="45" t="s">
        <v>39</v>
      </c>
      <c r="G27" s="41"/>
      <c r="H27" s="41"/>
      <c r="I27" s="124" t="s">
        <v>38</v>
      </c>
      <c r="J27" s="45" t="s">
        <v>40</v>
      </c>
      <c r="K27" s="44"/>
    </row>
    <row r="28" spans="2:11" s="1" customFormat="1" ht="14.45" customHeight="1">
      <c r="B28" s="40"/>
      <c r="C28" s="41"/>
      <c r="D28" s="48" t="s">
        <v>41</v>
      </c>
      <c r="E28" s="48" t="s">
        <v>42</v>
      </c>
      <c r="F28" s="125">
        <f>ROUND(SUM(BE85:BE361), 2)</f>
        <v>0</v>
      </c>
      <c r="G28" s="41"/>
      <c r="H28" s="41"/>
      <c r="I28" s="126">
        <v>0.21</v>
      </c>
      <c r="J28" s="125">
        <f>ROUND(ROUND((SUM(BE85:BE361)),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43</v>
      </c>
      <c r="F29" s="125">
        <f>ROUND(SUM(BF85:BF361), 2)</f>
        <v>0</v>
      </c>
      <c r="G29" s="41"/>
      <c r="H29" s="41"/>
      <c r="I29" s="126">
        <v>0.15</v>
      </c>
      <c r="J29" s="125">
        <f>ROUND(ROUND((SUM(BF85:BF361)),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44</v>
      </c>
      <c r="F30" s="125">
        <f>ROUND(SUM(BG85:BG361), 2)</f>
        <v>0</v>
      </c>
      <c r="G30" s="41"/>
      <c r="H30" s="41"/>
      <c r="I30" s="126">
        <v>0.21</v>
      </c>
      <c r="J30" s="125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45</v>
      </c>
      <c r="F31" s="125">
        <f>ROUND(SUM(BH85:BH361), 2)</f>
        <v>0</v>
      </c>
      <c r="G31" s="41"/>
      <c r="H31" s="41"/>
      <c r="I31" s="126">
        <v>0.15</v>
      </c>
      <c r="J31" s="125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25">
        <f>ROUND(SUM(BI85:BI361), 2)</f>
        <v>0</v>
      </c>
      <c r="G32" s="41"/>
      <c r="H32" s="41"/>
      <c r="I32" s="126">
        <v>0</v>
      </c>
      <c r="J32" s="125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3"/>
      <c r="J33" s="41"/>
      <c r="K33" s="44"/>
    </row>
    <row r="34" spans="2:11" s="1" customFormat="1" ht="25.35" customHeight="1">
      <c r="B34" s="40"/>
      <c r="C34" s="127"/>
      <c r="D34" s="128" t="s">
        <v>47</v>
      </c>
      <c r="E34" s="78"/>
      <c r="F34" s="78"/>
      <c r="G34" s="129" t="s">
        <v>48</v>
      </c>
      <c r="H34" s="130" t="s">
        <v>49</v>
      </c>
      <c r="I34" s="131"/>
      <c r="J34" s="132">
        <f>SUM(J25:J32)</f>
        <v>0</v>
      </c>
      <c r="K34" s="133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4"/>
      <c r="J35" s="56"/>
      <c r="K35" s="57"/>
    </row>
    <row r="39" spans="2:11" s="1" customFormat="1" ht="6.95" customHeight="1">
      <c r="B39" s="135"/>
      <c r="C39" s="136"/>
      <c r="D39" s="136"/>
      <c r="E39" s="136"/>
      <c r="F39" s="136"/>
      <c r="G39" s="136"/>
      <c r="H39" s="136"/>
      <c r="I39" s="137"/>
      <c r="J39" s="136"/>
      <c r="K39" s="138"/>
    </row>
    <row r="40" spans="2:11" s="1" customFormat="1" ht="36.950000000000003" customHeight="1">
      <c r="B40" s="40"/>
      <c r="C40" s="29" t="s">
        <v>106</v>
      </c>
      <c r="D40" s="41"/>
      <c r="E40" s="41"/>
      <c r="F40" s="41"/>
      <c r="G40" s="41"/>
      <c r="H40" s="41"/>
      <c r="I40" s="113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3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23.25" customHeight="1">
      <c r="B43" s="40"/>
      <c r="C43" s="41"/>
      <c r="D43" s="41"/>
      <c r="E43" s="374" t="str">
        <f>E7</f>
        <v>Revitalizace městského parku ve Šlapanicích - následná péče</v>
      </c>
      <c r="F43" s="375"/>
      <c r="G43" s="375"/>
      <c r="H43" s="375"/>
      <c r="I43" s="113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3"/>
      <c r="J44" s="41"/>
      <c r="K44" s="44"/>
    </row>
    <row r="45" spans="2:11" s="1" customFormat="1" ht="18" customHeight="1">
      <c r="B45" s="40"/>
      <c r="C45" s="36" t="s">
        <v>23</v>
      </c>
      <c r="D45" s="41"/>
      <c r="E45" s="41"/>
      <c r="F45" s="34" t="str">
        <f>F10</f>
        <v>k.ú. Šlapanice u Brna</v>
      </c>
      <c r="G45" s="41"/>
      <c r="H45" s="41"/>
      <c r="I45" s="114" t="s">
        <v>25</v>
      </c>
      <c r="J45" s="115" t="str">
        <f>IF(J10="","",J10)</f>
        <v>14.3.2017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3"/>
      <c r="J46" s="41"/>
      <c r="K46" s="44"/>
    </row>
    <row r="47" spans="2:11" s="1" customFormat="1" ht="15">
      <c r="B47" s="40"/>
      <c r="C47" s="36" t="s">
        <v>27</v>
      </c>
      <c r="D47" s="41"/>
      <c r="E47" s="41"/>
      <c r="F47" s="34" t="str">
        <f>E13</f>
        <v>Obec Šlapanice, Masarykovo nám.100/7, 664 51</v>
      </c>
      <c r="G47" s="41"/>
      <c r="H47" s="41"/>
      <c r="I47" s="114" t="s">
        <v>33</v>
      </c>
      <c r="J47" s="34" t="str">
        <f>E19</f>
        <v>Atregia, s.r.o., Šebrov 215, 679 22</v>
      </c>
      <c r="K47" s="44"/>
    </row>
    <row r="48" spans="2:11" s="1" customFormat="1" ht="14.45" customHeight="1">
      <c r="B48" s="40"/>
      <c r="C48" s="36" t="s">
        <v>31</v>
      </c>
      <c r="D48" s="41"/>
      <c r="E48" s="41"/>
      <c r="F48" s="34" t="str">
        <f>IF(E16="","",E16)</f>
        <v/>
      </c>
      <c r="G48" s="41"/>
      <c r="H48" s="41"/>
      <c r="I48" s="113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3"/>
      <c r="J49" s="41"/>
      <c r="K49" s="44"/>
    </row>
    <row r="50" spans="2:47" s="1" customFormat="1" ht="29.25" customHeight="1">
      <c r="B50" s="40"/>
      <c r="C50" s="139" t="s">
        <v>107</v>
      </c>
      <c r="D50" s="127"/>
      <c r="E50" s="127"/>
      <c r="F50" s="127"/>
      <c r="G50" s="127"/>
      <c r="H50" s="127"/>
      <c r="I50" s="140"/>
      <c r="J50" s="141" t="s">
        <v>108</v>
      </c>
      <c r="K50" s="142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3"/>
      <c r="J51" s="41"/>
      <c r="K51" s="44"/>
    </row>
    <row r="52" spans="2:47" s="1" customFormat="1" ht="29.25" customHeight="1">
      <c r="B52" s="40"/>
      <c r="C52" s="143" t="s">
        <v>109</v>
      </c>
      <c r="D52" s="41"/>
      <c r="E52" s="41"/>
      <c r="F52" s="41"/>
      <c r="G52" s="41"/>
      <c r="H52" s="41"/>
      <c r="I52" s="113"/>
      <c r="J52" s="123">
        <f>J85</f>
        <v>0</v>
      </c>
      <c r="K52" s="44"/>
      <c r="AU52" s="23" t="s">
        <v>110</v>
      </c>
    </row>
    <row r="53" spans="2:47" s="7" customFormat="1" ht="24.95" customHeight="1">
      <c r="B53" s="144"/>
      <c r="C53" s="145"/>
      <c r="D53" s="146" t="s">
        <v>111</v>
      </c>
      <c r="E53" s="147"/>
      <c r="F53" s="147"/>
      <c r="G53" s="147"/>
      <c r="H53" s="147"/>
      <c r="I53" s="148"/>
      <c r="J53" s="149">
        <f>J86</f>
        <v>0</v>
      </c>
      <c r="K53" s="150"/>
    </row>
    <row r="54" spans="2:47" s="8" customFormat="1" ht="19.899999999999999" customHeight="1">
      <c r="B54" s="151"/>
      <c r="C54" s="152"/>
      <c r="D54" s="153" t="s">
        <v>112</v>
      </c>
      <c r="E54" s="154"/>
      <c r="F54" s="154"/>
      <c r="G54" s="154"/>
      <c r="H54" s="154"/>
      <c r="I54" s="155"/>
      <c r="J54" s="156">
        <f>J87</f>
        <v>0</v>
      </c>
      <c r="K54" s="157"/>
    </row>
    <row r="55" spans="2:47" s="8" customFormat="1" ht="14.85" customHeight="1">
      <c r="B55" s="151"/>
      <c r="C55" s="152"/>
      <c r="D55" s="153" t="s">
        <v>113</v>
      </c>
      <c r="E55" s="154"/>
      <c r="F55" s="154"/>
      <c r="G55" s="154"/>
      <c r="H55" s="154"/>
      <c r="I55" s="155"/>
      <c r="J55" s="156">
        <f>J88</f>
        <v>0</v>
      </c>
      <c r="K55" s="157"/>
    </row>
    <row r="56" spans="2:47" s="8" customFormat="1" ht="21.75" customHeight="1">
      <c r="B56" s="151"/>
      <c r="C56" s="152"/>
      <c r="D56" s="153" t="s">
        <v>114</v>
      </c>
      <c r="E56" s="154"/>
      <c r="F56" s="154"/>
      <c r="G56" s="154"/>
      <c r="H56" s="154"/>
      <c r="I56" s="155"/>
      <c r="J56" s="156">
        <f>J135</f>
        <v>0</v>
      </c>
      <c r="K56" s="157"/>
    </row>
    <row r="57" spans="2:47" s="8" customFormat="1" ht="14.85" customHeight="1">
      <c r="B57" s="151"/>
      <c r="C57" s="152"/>
      <c r="D57" s="153" t="s">
        <v>115</v>
      </c>
      <c r="E57" s="154"/>
      <c r="F57" s="154"/>
      <c r="G57" s="154"/>
      <c r="H57" s="154"/>
      <c r="I57" s="155"/>
      <c r="J57" s="156">
        <f>J152</f>
        <v>0</v>
      </c>
      <c r="K57" s="157"/>
    </row>
    <row r="58" spans="2:47" s="8" customFormat="1" ht="19.899999999999999" customHeight="1">
      <c r="B58" s="151"/>
      <c r="C58" s="152"/>
      <c r="D58" s="153" t="s">
        <v>116</v>
      </c>
      <c r="E58" s="154"/>
      <c r="F58" s="154"/>
      <c r="G58" s="154"/>
      <c r="H58" s="154"/>
      <c r="I58" s="155"/>
      <c r="J58" s="156">
        <f>J155</f>
        <v>0</v>
      </c>
      <c r="K58" s="157"/>
    </row>
    <row r="59" spans="2:47" s="8" customFormat="1" ht="14.85" customHeight="1">
      <c r="B59" s="151"/>
      <c r="C59" s="152"/>
      <c r="D59" s="153" t="s">
        <v>117</v>
      </c>
      <c r="E59" s="154"/>
      <c r="F59" s="154"/>
      <c r="G59" s="154"/>
      <c r="H59" s="154"/>
      <c r="I59" s="155"/>
      <c r="J59" s="156">
        <f>J156</f>
        <v>0</v>
      </c>
      <c r="K59" s="157"/>
    </row>
    <row r="60" spans="2:47" s="8" customFormat="1" ht="14.85" customHeight="1">
      <c r="B60" s="151"/>
      <c r="C60" s="152"/>
      <c r="D60" s="153" t="s">
        <v>118</v>
      </c>
      <c r="E60" s="154"/>
      <c r="F60" s="154"/>
      <c r="G60" s="154"/>
      <c r="H60" s="154"/>
      <c r="I60" s="155"/>
      <c r="J60" s="156">
        <f>J180</f>
        <v>0</v>
      </c>
      <c r="K60" s="157"/>
    </row>
    <row r="61" spans="2:47" s="8" customFormat="1" ht="14.85" hidden="1" customHeight="1">
      <c r="B61" s="151"/>
      <c r="C61" s="152"/>
      <c r="D61" s="153" t="s">
        <v>119</v>
      </c>
      <c r="E61" s="154"/>
      <c r="F61" s="154"/>
      <c r="G61" s="154"/>
      <c r="H61" s="154"/>
      <c r="I61" s="155"/>
      <c r="J61" s="156">
        <f>J202</f>
        <v>0</v>
      </c>
      <c r="K61" s="157"/>
    </row>
    <row r="62" spans="2:47" s="8" customFormat="1" ht="14.85" hidden="1" customHeight="1">
      <c r="B62" s="151"/>
      <c r="C62" s="152"/>
      <c r="D62" s="153" t="s">
        <v>120</v>
      </c>
      <c r="E62" s="154"/>
      <c r="F62" s="154"/>
      <c r="G62" s="154"/>
      <c r="H62" s="154"/>
      <c r="I62" s="155"/>
      <c r="J62" s="156">
        <f>J226</f>
        <v>0</v>
      </c>
      <c r="K62" s="157"/>
    </row>
    <row r="63" spans="2:47" s="8" customFormat="1" ht="14.85" hidden="1" customHeight="1">
      <c r="B63" s="151"/>
      <c r="C63" s="152"/>
      <c r="D63" s="153" t="s">
        <v>121</v>
      </c>
      <c r="E63" s="154"/>
      <c r="F63" s="154"/>
      <c r="G63" s="154"/>
      <c r="H63" s="154"/>
      <c r="I63" s="155"/>
      <c r="J63" s="156">
        <f>J249</f>
        <v>0</v>
      </c>
      <c r="K63" s="157"/>
    </row>
    <row r="64" spans="2:47" s="8" customFormat="1" ht="14.85" hidden="1" customHeight="1">
      <c r="B64" s="151"/>
      <c r="C64" s="152"/>
      <c r="D64" s="153" t="s">
        <v>122</v>
      </c>
      <c r="E64" s="154"/>
      <c r="F64" s="154"/>
      <c r="G64" s="154"/>
      <c r="H64" s="154"/>
      <c r="I64" s="155"/>
      <c r="J64" s="156">
        <f>J274</f>
        <v>0</v>
      </c>
      <c r="K64" s="157"/>
    </row>
    <row r="65" spans="2:12" s="8" customFormat="1" ht="14.85" hidden="1" customHeight="1">
      <c r="B65" s="151"/>
      <c r="C65" s="152"/>
      <c r="D65" s="153" t="s">
        <v>123</v>
      </c>
      <c r="E65" s="154"/>
      <c r="F65" s="154"/>
      <c r="G65" s="154"/>
      <c r="H65" s="154"/>
      <c r="I65" s="155"/>
      <c r="J65" s="156">
        <f>J295</f>
        <v>0</v>
      </c>
      <c r="K65" s="157"/>
    </row>
    <row r="66" spans="2:12" s="8" customFormat="1" ht="14.85" hidden="1" customHeight="1">
      <c r="B66" s="151"/>
      <c r="C66" s="152"/>
      <c r="D66" s="153" t="s">
        <v>124</v>
      </c>
      <c r="E66" s="154"/>
      <c r="F66" s="154"/>
      <c r="G66" s="154"/>
      <c r="H66" s="154"/>
      <c r="I66" s="155"/>
      <c r="J66" s="156">
        <f>J318</f>
        <v>0</v>
      </c>
      <c r="K66" s="157"/>
    </row>
    <row r="67" spans="2:12" s="8" customFormat="1" ht="14.85" hidden="1" customHeight="1">
      <c r="B67" s="151"/>
      <c r="C67" s="152"/>
      <c r="D67" s="153" t="s">
        <v>125</v>
      </c>
      <c r="E67" s="154"/>
      <c r="F67" s="154"/>
      <c r="G67" s="154"/>
      <c r="H67" s="154"/>
      <c r="I67" s="155"/>
      <c r="J67" s="156">
        <f>J339</f>
        <v>0</v>
      </c>
      <c r="K67" s="157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3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4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37"/>
      <c r="J73" s="59"/>
      <c r="K73" s="59"/>
      <c r="L73" s="60"/>
    </row>
    <row r="74" spans="2:12" s="1" customFormat="1" ht="36.950000000000003" customHeight="1">
      <c r="B74" s="40"/>
      <c r="C74" s="61" t="s">
        <v>126</v>
      </c>
      <c r="D74" s="62"/>
      <c r="E74" s="62"/>
      <c r="F74" s="62"/>
      <c r="G74" s="62"/>
      <c r="H74" s="62"/>
      <c r="I74" s="158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58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58"/>
      <c r="J76" s="62"/>
      <c r="K76" s="62"/>
      <c r="L76" s="60"/>
    </row>
    <row r="77" spans="2:12" s="1" customFormat="1" ht="23.25" customHeight="1">
      <c r="B77" s="40"/>
      <c r="C77" s="62"/>
      <c r="D77" s="62"/>
      <c r="E77" s="359" t="str">
        <f>E7</f>
        <v>Revitalizace městského parku ve Šlapanicích - následná péče</v>
      </c>
      <c r="F77" s="376"/>
      <c r="G77" s="376"/>
      <c r="H77" s="376"/>
      <c r="I77" s="158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58"/>
      <c r="J78" s="62"/>
      <c r="K78" s="62"/>
      <c r="L78" s="60"/>
    </row>
    <row r="79" spans="2:12" s="1" customFormat="1" ht="18" customHeight="1">
      <c r="B79" s="40"/>
      <c r="C79" s="64" t="s">
        <v>23</v>
      </c>
      <c r="D79" s="62"/>
      <c r="E79" s="62"/>
      <c r="F79" s="159" t="str">
        <f>F10</f>
        <v>k.ú. Šlapanice u Brna</v>
      </c>
      <c r="G79" s="62"/>
      <c r="H79" s="62"/>
      <c r="I79" s="160" t="s">
        <v>25</v>
      </c>
      <c r="J79" s="72" t="str">
        <f>IF(J10="","",J10)</f>
        <v>14.3.2017</v>
      </c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58"/>
      <c r="J80" s="62"/>
      <c r="K80" s="62"/>
      <c r="L80" s="60"/>
    </row>
    <row r="81" spans="2:65" s="1" customFormat="1" ht="15">
      <c r="B81" s="40"/>
      <c r="C81" s="64" t="s">
        <v>27</v>
      </c>
      <c r="D81" s="62"/>
      <c r="E81" s="62"/>
      <c r="F81" s="159" t="str">
        <f>E13</f>
        <v>Obec Šlapanice, Masarykovo nám.100/7, 664 51</v>
      </c>
      <c r="G81" s="62"/>
      <c r="H81" s="62"/>
      <c r="I81" s="160" t="s">
        <v>33</v>
      </c>
      <c r="J81" s="159" t="str">
        <f>E19</f>
        <v>Atregia, s.r.o., Šebrov 215, 679 22</v>
      </c>
      <c r="K81" s="62"/>
      <c r="L81" s="60"/>
    </row>
    <row r="82" spans="2:65" s="1" customFormat="1" ht="14.45" customHeight="1">
      <c r="B82" s="40"/>
      <c r="C82" s="64" t="s">
        <v>31</v>
      </c>
      <c r="D82" s="62"/>
      <c r="E82" s="62"/>
      <c r="F82" s="159" t="str">
        <f>IF(E16="","",E16)</f>
        <v/>
      </c>
      <c r="G82" s="62"/>
      <c r="H82" s="62"/>
      <c r="I82" s="158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58"/>
      <c r="J83" s="62"/>
      <c r="K83" s="62"/>
      <c r="L83" s="60"/>
    </row>
    <row r="84" spans="2:65" s="9" customFormat="1" ht="29.25" customHeight="1">
      <c r="B84" s="161"/>
      <c r="C84" s="162" t="s">
        <v>127</v>
      </c>
      <c r="D84" s="163" t="s">
        <v>56</v>
      </c>
      <c r="E84" s="163" t="s">
        <v>52</v>
      </c>
      <c r="F84" s="163" t="s">
        <v>128</v>
      </c>
      <c r="G84" s="163" t="s">
        <v>129</v>
      </c>
      <c r="H84" s="163" t="s">
        <v>130</v>
      </c>
      <c r="I84" s="164" t="s">
        <v>131</v>
      </c>
      <c r="J84" s="163" t="s">
        <v>108</v>
      </c>
      <c r="K84" s="165" t="s">
        <v>132</v>
      </c>
      <c r="L84" s="166"/>
      <c r="M84" s="80" t="s">
        <v>133</v>
      </c>
      <c r="N84" s="81" t="s">
        <v>41</v>
      </c>
      <c r="O84" s="81" t="s">
        <v>134</v>
      </c>
      <c r="P84" s="81" t="s">
        <v>135</v>
      </c>
      <c r="Q84" s="81" t="s">
        <v>136</v>
      </c>
      <c r="R84" s="81" t="s">
        <v>137</v>
      </c>
      <c r="S84" s="81" t="s">
        <v>138</v>
      </c>
      <c r="T84" s="82" t="s">
        <v>139</v>
      </c>
    </row>
    <row r="85" spans="2:65" s="1" customFormat="1" ht="29.25" customHeight="1">
      <c r="B85" s="40"/>
      <c r="C85" s="86" t="s">
        <v>109</v>
      </c>
      <c r="D85" s="62"/>
      <c r="E85" s="62"/>
      <c r="F85" s="62"/>
      <c r="G85" s="62"/>
      <c r="H85" s="62"/>
      <c r="I85" s="158"/>
      <c r="J85" s="167">
        <f>BK85</f>
        <v>0</v>
      </c>
      <c r="K85" s="62"/>
      <c r="L85" s="60"/>
      <c r="M85" s="83"/>
      <c r="N85" s="84"/>
      <c r="O85" s="84"/>
      <c r="P85" s="168">
        <f>P86</f>
        <v>0</v>
      </c>
      <c r="Q85" s="84"/>
      <c r="R85" s="168">
        <f>R86</f>
        <v>1.6807170000000002</v>
      </c>
      <c r="S85" s="84"/>
      <c r="T85" s="169">
        <f>T86</f>
        <v>0</v>
      </c>
      <c r="AT85" s="23" t="s">
        <v>70</v>
      </c>
      <c r="AU85" s="23" t="s">
        <v>110</v>
      </c>
      <c r="BK85" s="170">
        <f>BK86</f>
        <v>0</v>
      </c>
    </row>
    <row r="86" spans="2:65" s="10" customFormat="1" ht="37.35" customHeight="1">
      <c r="B86" s="171"/>
      <c r="C86" s="172"/>
      <c r="D86" s="173" t="s">
        <v>70</v>
      </c>
      <c r="E86" s="174" t="s">
        <v>140</v>
      </c>
      <c r="F86" s="174" t="s">
        <v>141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P87+P155</f>
        <v>0</v>
      </c>
      <c r="Q86" s="179"/>
      <c r="R86" s="180">
        <f>R87+R155</f>
        <v>1.6807170000000002</v>
      </c>
      <c r="S86" s="179"/>
      <c r="T86" s="181">
        <f>T87+T155</f>
        <v>0</v>
      </c>
      <c r="AR86" s="182" t="s">
        <v>76</v>
      </c>
      <c r="AT86" s="183" t="s">
        <v>70</v>
      </c>
      <c r="AU86" s="183" t="s">
        <v>71</v>
      </c>
      <c r="AY86" s="182" t="s">
        <v>142</v>
      </c>
      <c r="BK86" s="184">
        <f>BK87+BK155</f>
        <v>0</v>
      </c>
    </row>
    <row r="87" spans="2:65" s="10" customFormat="1" ht="19.899999999999999" customHeight="1">
      <c r="B87" s="171"/>
      <c r="C87" s="172"/>
      <c r="D87" s="173" t="s">
        <v>70</v>
      </c>
      <c r="E87" s="185" t="s">
        <v>143</v>
      </c>
      <c r="F87" s="387" t="s">
        <v>144</v>
      </c>
      <c r="G87" s="172"/>
      <c r="H87" s="172"/>
      <c r="I87" s="175"/>
      <c r="J87" s="186">
        <f>BK87</f>
        <v>0</v>
      </c>
      <c r="K87" s="172"/>
      <c r="L87" s="177"/>
      <c r="M87" s="178"/>
      <c r="N87" s="179"/>
      <c r="O87" s="179"/>
      <c r="P87" s="180">
        <f>P88+P152</f>
        <v>0</v>
      </c>
      <c r="Q87" s="179"/>
      <c r="R87" s="180">
        <f>R88+R152</f>
        <v>1.6721400000000002</v>
      </c>
      <c r="S87" s="179"/>
      <c r="T87" s="181">
        <f>T88+T152</f>
        <v>0</v>
      </c>
      <c r="AR87" s="182" t="s">
        <v>145</v>
      </c>
      <c r="AT87" s="183" t="s">
        <v>70</v>
      </c>
      <c r="AU87" s="183" t="s">
        <v>76</v>
      </c>
      <c r="AY87" s="182" t="s">
        <v>142</v>
      </c>
      <c r="BK87" s="184">
        <f>BK88+BK152</f>
        <v>0</v>
      </c>
    </row>
    <row r="88" spans="2:65" s="10" customFormat="1" ht="14.85" customHeight="1">
      <c r="B88" s="171"/>
      <c r="C88" s="172"/>
      <c r="D88" s="187" t="s">
        <v>70</v>
      </c>
      <c r="E88" s="188" t="s">
        <v>146</v>
      </c>
      <c r="F88" s="334" t="s">
        <v>147</v>
      </c>
      <c r="G88" s="172"/>
      <c r="H88" s="172"/>
      <c r="I88" s="175"/>
      <c r="J88" s="189">
        <f>BK88</f>
        <v>0</v>
      </c>
      <c r="K88" s="172"/>
      <c r="L88" s="177"/>
      <c r="M88" s="178"/>
      <c r="N88" s="179"/>
      <c r="O88" s="179"/>
      <c r="P88" s="180">
        <f>P89+SUM(P90:P135)</f>
        <v>0</v>
      </c>
      <c r="Q88" s="179"/>
      <c r="R88" s="180">
        <f>R89+SUM(R90:R135)</f>
        <v>1.6721400000000002</v>
      </c>
      <c r="S88" s="179"/>
      <c r="T88" s="181">
        <f>T89+SUM(T90:T135)</f>
        <v>0</v>
      </c>
      <c r="AR88" s="182" t="s">
        <v>145</v>
      </c>
      <c r="AT88" s="183" t="s">
        <v>70</v>
      </c>
      <c r="AU88" s="183" t="s">
        <v>88</v>
      </c>
      <c r="AY88" s="182" t="s">
        <v>142</v>
      </c>
      <c r="BK88" s="184">
        <f>BK89+SUM(BK90:BK135)</f>
        <v>0</v>
      </c>
    </row>
    <row r="89" spans="2:65" s="1" customFormat="1" ht="31.5" customHeight="1">
      <c r="B89" s="40"/>
      <c r="C89" s="190" t="s">
        <v>76</v>
      </c>
      <c r="D89" s="190" t="s">
        <v>148</v>
      </c>
      <c r="E89" s="191" t="s">
        <v>149</v>
      </c>
      <c r="F89" s="192" t="s">
        <v>150</v>
      </c>
      <c r="G89" s="193" t="s">
        <v>151</v>
      </c>
      <c r="H89" s="194">
        <v>10</v>
      </c>
      <c r="I89" s="195"/>
      <c r="J89" s="196">
        <f>ROUND(I89*H89,2)</f>
        <v>0</v>
      </c>
      <c r="K89" s="192" t="s">
        <v>152</v>
      </c>
      <c r="L89" s="60"/>
      <c r="M89" s="197" t="s">
        <v>21</v>
      </c>
      <c r="N89" s="198" t="s">
        <v>42</v>
      </c>
      <c r="O89" s="41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3" t="s">
        <v>145</v>
      </c>
      <c r="AT89" s="23" t="s">
        <v>148</v>
      </c>
      <c r="AU89" s="23" t="s">
        <v>87</v>
      </c>
      <c r="AY89" s="23" t="s">
        <v>142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3" t="s">
        <v>76</v>
      </c>
      <c r="BK89" s="201">
        <f>ROUND(I89*H89,2)</f>
        <v>0</v>
      </c>
      <c r="BL89" s="23" t="s">
        <v>145</v>
      </c>
      <c r="BM89" s="23" t="s">
        <v>153</v>
      </c>
    </row>
    <row r="90" spans="2:65" s="11" customFormat="1">
      <c r="B90" s="202"/>
      <c r="C90" s="203"/>
      <c r="D90" s="204" t="s">
        <v>154</v>
      </c>
      <c r="E90" s="205" t="s">
        <v>21</v>
      </c>
      <c r="F90" s="206" t="s">
        <v>83</v>
      </c>
      <c r="G90" s="203"/>
      <c r="H90" s="207">
        <v>10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154</v>
      </c>
      <c r="AU90" s="213" t="s">
        <v>87</v>
      </c>
      <c r="AV90" s="11" t="s">
        <v>88</v>
      </c>
      <c r="AW90" s="11" t="s">
        <v>35</v>
      </c>
      <c r="AX90" s="11" t="s">
        <v>76</v>
      </c>
      <c r="AY90" s="213" t="s">
        <v>142</v>
      </c>
    </row>
    <row r="91" spans="2:65" s="1" customFormat="1" ht="31.5" customHeight="1">
      <c r="B91" s="40"/>
      <c r="C91" s="190" t="s">
        <v>88</v>
      </c>
      <c r="D91" s="190" t="s">
        <v>148</v>
      </c>
      <c r="E91" s="191" t="s">
        <v>155</v>
      </c>
      <c r="F91" s="192" t="s">
        <v>156</v>
      </c>
      <c r="G91" s="193" t="s">
        <v>151</v>
      </c>
      <c r="H91" s="194">
        <v>1</v>
      </c>
      <c r="I91" s="195"/>
      <c r="J91" s="196">
        <f>ROUND(I91*H91,2)</f>
        <v>0</v>
      </c>
      <c r="K91" s="192" t="s">
        <v>152</v>
      </c>
      <c r="L91" s="60"/>
      <c r="M91" s="197" t="s">
        <v>21</v>
      </c>
      <c r="N91" s="198" t="s">
        <v>42</v>
      </c>
      <c r="O91" s="41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3" t="s">
        <v>145</v>
      </c>
      <c r="AT91" s="23" t="s">
        <v>148</v>
      </c>
      <c r="AU91" s="23" t="s">
        <v>87</v>
      </c>
      <c r="AY91" s="23" t="s">
        <v>142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3" t="s">
        <v>76</v>
      </c>
      <c r="BK91" s="201">
        <f>ROUND(I91*H91,2)</f>
        <v>0</v>
      </c>
      <c r="BL91" s="23" t="s">
        <v>145</v>
      </c>
      <c r="BM91" s="23" t="s">
        <v>157</v>
      </c>
    </row>
    <row r="92" spans="2:65" s="11" customFormat="1">
      <c r="B92" s="202"/>
      <c r="C92" s="203"/>
      <c r="D92" s="204" t="s">
        <v>154</v>
      </c>
      <c r="E92" s="205" t="s">
        <v>21</v>
      </c>
      <c r="F92" s="206" t="s">
        <v>104</v>
      </c>
      <c r="G92" s="203"/>
      <c r="H92" s="207">
        <v>1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154</v>
      </c>
      <c r="AU92" s="213" t="s">
        <v>87</v>
      </c>
      <c r="AV92" s="11" t="s">
        <v>88</v>
      </c>
      <c r="AW92" s="11" t="s">
        <v>35</v>
      </c>
      <c r="AX92" s="11" t="s">
        <v>76</v>
      </c>
      <c r="AY92" s="213" t="s">
        <v>142</v>
      </c>
    </row>
    <row r="93" spans="2:65" s="1" customFormat="1" ht="31.5" customHeight="1">
      <c r="B93" s="40"/>
      <c r="C93" s="190" t="s">
        <v>87</v>
      </c>
      <c r="D93" s="190" t="s">
        <v>148</v>
      </c>
      <c r="E93" s="191" t="s">
        <v>158</v>
      </c>
      <c r="F93" s="192" t="s">
        <v>159</v>
      </c>
      <c r="G93" s="193" t="s">
        <v>151</v>
      </c>
      <c r="H93" s="194">
        <v>218</v>
      </c>
      <c r="I93" s="195"/>
      <c r="J93" s="196">
        <f>ROUND(I93*H93,2)</f>
        <v>0</v>
      </c>
      <c r="K93" s="192" t="s">
        <v>152</v>
      </c>
      <c r="L93" s="60"/>
      <c r="M93" s="197" t="s">
        <v>21</v>
      </c>
      <c r="N93" s="198" t="s">
        <v>42</v>
      </c>
      <c r="O93" s="41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3" t="s">
        <v>145</v>
      </c>
      <c r="AT93" s="23" t="s">
        <v>148</v>
      </c>
      <c r="AU93" s="23" t="s">
        <v>87</v>
      </c>
      <c r="AY93" s="23" t="s">
        <v>142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3" t="s">
        <v>76</v>
      </c>
      <c r="BK93" s="201">
        <f>ROUND(I93*H93,2)</f>
        <v>0</v>
      </c>
      <c r="BL93" s="23" t="s">
        <v>145</v>
      </c>
      <c r="BM93" s="23" t="s">
        <v>160</v>
      </c>
    </row>
    <row r="94" spans="2:65" s="11" customFormat="1">
      <c r="B94" s="202"/>
      <c r="C94" s="203"/>
      <c r="D94" s="204" t="s">
        <v>154</v>
      </c>
      <c r="E94" s="205" t="s">
        <v>21</v>
      </c>
      <c r="F94" s="206" t="s">
        <v>94</v>
      </c>
      <c r="G94" s="203"/>
      <c r="H94" s="207">
        <v>218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154</v>
      </c>
      <c r="AU94" s="213" t="s">
        <v>87</v>
      </c>
      <c r="AV94" s="11" t="s">
        <v>88</v>
      </c>
      <c r="AW94" s="11" t="s">
        <v>35</v>
      </c>
      <c r="AX94" s="11" t="s">
        <v>76</v>
      </c>
      <c r="AY94" s="213" t="s">
        <v>142</v>
      </c>
    </row>
    <row r="95" spans="2:65" s="1" customFormat="1" ht="31.5" customHeight="1">
      <c r="B95" s="40"/>
      <c r="C95" s="190" t="s">
        <v>145</v>
      </c>
      <c r="D95" s="190" t="s">
        <v>148</v>
      </c>
      <c r="E95" s="191" t="s">
        <v>161</v>
      </c>
      <c r="F95" s="192" t="s">
        <v>162</v>
      </c>
      <c r="G95" s="193" t="s">
        <v>151</v>
      </c>
      <c r="H95" s="194">
        <v>10</v>
      </c>
      <c r="I95" s="195"/>
      <c r="J95" s="196">
        <f>ROUND(I95*H95,2)</f>
        <v>0</v>
      </c>
      <c r="K95" s="192" t="s">
        <v>152</v>
      </c>
      <c r="L95" s="60"/>
      <c r="M95" s="197" t="s">
        <v>21</v>
      </c>
      <c r="N95" s="198" t="s">
        <v>42</v>
      </c>
      <c r="O95" s="41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3" t="s">
        <v>145</v>
      </c>
      <c r="AT95" s="23" t="s">
        <v>148</v>
      </c>
      <c r="AU95" s="23" t="s">
        <v>87</v>
      </c>
      <c r="AY95" s="23" t="s">
        <v>142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3" t="s">
        <v>76</v>
      </c>
      <c r="BK95" s="201">
        <f>ROUND(I95*H95,2)</f>
        <v>0</v>
      </c>
      <c r="BL95" s="23" t="s">
        <v>145</v>
      </c>
      <c r="BM95" s="23" t="s">
        <v>163</v>
      </c>
    </row>
    <row r="96" spans="2:65" s="11" customFormat="1">
      <c r="B96" s="202"/>
      <c r="C96" s="203"/>
      <c r="D96" s="204" t="s">
        <v>154</v>
      </c>
      <c r="E96" s="205" t="s">
        <v>21</v>
      </c>
      <c r="F96" s="206" t="s">
        <v>83</v>
      </c>
      <c r="G96" s="203"/>
      <c r="H96" s="207">
        <v>10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154</v>
      </c>
      <c r="AU96" s="213" t="s">
        <v>87</v>
      </c>
      <c r="AV96" s="11" t="s">
        <v>88</v>
      </c>
      <c r="AW96" s="11" t="s">
        <v>35</v>
      </c>
      <c r="AX96" s="11" t="s">
        <v>76</v>
      </c>
      <c r="AY96" s="213" t="s">
        <v>142</v>
      </c>
    </row>
    <row r="97" spans="2:65" s="1" customFormat="1" ht="31.5" customHeight="1">
      <c r="B97" s="40"/>
      <c r="C97" s="190" t="s">
        <v>164</v>
      </c>
      <c r="D97" s="190" t="s">
        <v>148</v>
      </c>
      <c r="E97" s="191" t="s">
        <v>165</v>
      </c>
      <c r="F97" s="192" t="s">
        <v>166</v>
      </c>
      <c r="G97" s="193" t="s">
        <v>151</v>
      </c>
      <c r="H97" s="194">
        <v>219</v>
      </c>
      <c r="I97" s="195"/>
      <c r="J97" s="196">
        <f>ROUND(I97*H97,2)</f>
        <v>0</v>
      </c>
      <c r="K97" s="192" t="s">
        <v>152</v>
      </c>
      <c r="L97" s="60"/>
      <c r="M97" s="197" t="s">
        <v>21</v>
      </c>
      <c r="N97" s="198" t="s">
        <v>42</v>
      </c>
      <c r="O97" s="41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3" t="s">
        <v>145</v>
      </c>
      <c r="AT97" s="23" t="s">
        <v>148</v>
      </c>
      <c r="AU97" s="23" t="s">
        <v>87</v>
      </c>
      <c r="AY97" s="23" t="s">
        <v>142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3" t="s">
        <v>76</v>
      </c>
      <c r="BK97" s="201">
        <f>ROUND(I97*H97,2)</f>
        <v>0</v>
      </c>
      <c r="BL97" s="23" t="s">
        <v>145</v>
      </c>
      <c r="BM97" s="23" t="s">
        <v>167</v>
      </c>
    </row>
    <row r="98" spans="2:65" s="11" customFormat="1">
      <c r="B98" s="202"/>
      <c r="C98" s="203"/>
      <c r="D98" s="204" t="s">
        <v>154</v>
      </c>
      <c r="E98" s="205" t="s">
        <v>21</v>
      </c>
      <c r="F98" s="206" t="s">
        <v>168</v>
      </c>
      <c r="G98" s="203"/>
      <c r="H98" s="207">
        <v>219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154</v>
      </c>
      <c r="AU98" s="213" t="s">
        <v>87</v>
      </c>
      <c r="AV98" s="11" t="s">
        <v>88</v>
      </c>
      <c r="AW98" s="11" t="s">
        <v>35</v>
      </c>
      <c r="AX98" s="11" t="s">
        <v>76</v>
      </c>
      <c r="AY98" s="213" t="s">
        <v>142</v>
      </c>
    </row>
    <row r="99" spans="2:65" s="1" customFormat="1" ht="31.5" customHeight="1">
      <c r="B99" s="40"/>
      <c r="C99" s="190" t="s">
        <v>169</v>
      </c>
      <c r="D99" s="190" t="s">
        <v>148</v>
      </c>
      <c r="E99" s="191" t="s">
        <v>170</v>
      </c>
      <c r="F99" s="192" t="s">
        <v>171</v>
      </c>
      <c r="G99" s="193" t="s">
        <v>172</v>
      </c>
      <c r="H99" s="194">
        <v>1.2E-2</v>
      </c>
      <c r="I99" s="195"/>
      <c r="J99" s="196">
        <f>ROUND(I99*H99,2)</f>
        <v>0</v>
      </c>
      <c r="K99" s="192" t="s">
        <v>152</v>
      </c>
      <c r="L99" s="60"/>
      <c r="M99" s="197" t="s">
        <v>21</v>
      </c>
      <c r="N99" s="198" t="s">
        <v>42</v>
      </c>
      <c r="O99" s="41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3" t="s">
        <v>145</v>
      </c>
      <c r="AT99" s="23" t="s">
        <v>148</v>
      </c>
      <c r="AU99" s="23" t="s">
        <v>87</v>
      </c>
      <c r="AY99" s="23" t="s">
        <v>142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3" t="s">
        <v>76</v>
      </c>
      <c r="BK99" s="201">
        <f>ROUND(I99*H99,2)</f>
        <v>0</v>
      </c>
      <c r="BL99" s="23" t="s">
        <v>145</v>
      </c>
      <c r="BM99" s="23" t="s">
        <v>173</v>
      </c>
    </row>
    <row r="100" spans="2:65" s="11" customFormat="1">
      <c r="B100" s="202"/>
      <c r="C100" s="203"/>
      <c r="D100" s="204" t="s">
        <v>154</v>
      </c>
      <c r="E100" s="203"/>
      <c r="F100" s="206" t="s">
        <v>174</v>
      </c>
      <c r="G100" s="203"/>
      <c r="H100" s="207">
        <v>1.2E-2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154</v>
      </c>
      <c r="AU100" s="213" t="s">
        <v>87</v>
      </c>
      <c r="AV100" s="11" t="s">
        <v>88</v>
      </c>
      <c r="AW100" s="11" t="s">
        <v>6</v>
      </c>
      <c r="AX100" s="11" t="s">
        <v>76</v>
      </c>
      <c r="AY100" s="213" t="s">
        <v>142</v>
      </c>
    </row>
    <row r="101" spans="2:65" s="1" customFormat="1" ht="22.5" customHeight="1">
      <c r="B101" s="40"/>
      <c r="C101" s="214" t="s">
        <v>175</v>
      </c>
      <c r="D101" s="214" t="s">
        <v>176</v>
      </c>
      <c r="E101" s="215" t="s">
        <v>177</v>
      </c>
      <c r="F101" s="216" t="s">
        <v>178</v>
      </c>
      <c r="G101" s="217" t="s">
        <v>179</v>
      </c>
      <c r="H101" s="218">
        <v>11.59</v>
      </c>
      <c r="I101" s="219"/>
      <c r="J101" s="220">
        <f>ROUND(I101*H101,2)</f>
        <v>0</v>
      </c>
      <c r="K101" s="216" t="s">
        <v>180</v>
      </c>
      <c r="L101" s="221"/>
      <c r="M101" s="222" t="s">
        <v>21</v>
      </c>
      <c r="N101" s="223" t="s">
        <v>42</v>
      </c>
      <c r="O101" s="41"/>
      <c r="P101" s="199">
        <f>O101*H101</f>
        <v>0</v>
      </c>
      <c r="Q101" s="199">
        <v>1E-3</v>
      </c>
      <c r="R101" s="199">
        <f>Q101*H101</f>
        <v>1.159E-2</v>
      </c>
      <c r="S101" s="199">
        <v>0</v>
      </c>
      <c r="T101" s="200">
        <f>S101*H101</f>
        <v>0</v>
      </c>
      <c r="AR101" s="23" t="s">
        <v>181</v>
      </c>
      <c r="AT101" s="23" t="s">
        <v>176</v>
      </c>
      <c r="AU101" s="23" t="s">
        <v>87</v>
      </c>
      <c r="AY101" s="23" t="s">
        <v>142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3" t="s">
        <v>76</v>
      </c>
      <c r="BK101" s="201">
        <f>ROUND(I101*H101,2)</f>
        <v>0</v>
      </c>
      <c r="BL101" s="23" t="s">
        <v>145</v>
      </c>
      <c r="BM101" s="23" t="s">
        <v>182</v>
      </c>
    </row>
    <row r="102" spans="2:65" s="11" customFormat="1">
      <c r="B102" s="202"/>
      <c r="C102" s="203"/>
      <c r="D102" s="224" t="s">
        <v>154</v>
      </c>
      <c r="E102" s="225" t="s">
        <v>21</v>
      </c>
      <c r="F102" s="226" t="s">
        <v>183</v>
      </c>
      <c r="G102" s="203"/>
      <c r="H102" s="227">
        <v>5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154</v>
      </c>
      <c r="AU102" s="213" t="s">
        <v>87</v>
      </c>
      <c r="AV102" s="11" t="s">
        <v>88</v>
      </c>
      <c r="AW102" s="11" t="s">
        <v>35</v>
      </c>
      <c r="AX102" s="11" t="s">
        <v>71</v>
      </c>
      <c r="AY102" s="213" t="s">
        <v>142</v>
      </c>
    </row>
    <row r="103" spans="2:65" s="11" customFormat="1">
      <c r="B103" s="202"/>
      <c r="C103" s="203"/>
      <c r="D103" s="224" t="s">
        <v>154</v>
      </c>
      <c r="E103" s="225" t="s">
        <v>21</v>
      </c>
      <c r="F103" s="226" t="s">
        <v>184</v>
      </c>
      <c r="G103" s="203"/>
      <c r="H103" s="227">
        <v>0.05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154</v>
      </c>
      <c r="AU103" s="213" t="s">
        <v>87</v>
      </c>
      <c r="AV103" s="11" t="s">
        <v>88</v>
      </c>
      <c r="AW103" s="11" t="s">
        <v>35</v>
      </c>
      <c r="AX103" s="11" t="s">
        <v>71</v>
      </c>
      <c r="AY103" s="213" t="s">
        <v>142</v>
      </c>
    </row>
    <row r="104" spans="2:65" s="11" customFormat="1">
      <c r="B104" s="202"/>
      <c r="C104" s="203"/>
      <c r="D104" s="224" t="s">
        <v>154</v>
      </c>
      <c r="E104" s="225" t="s">
        <v>21</v>
      </c>
      <c r="F104" s="226" t="s">
        <v>185</v>
      </c>
      <c r="G104" s="203"/>
      <c r="H104" s="227">
        <v>6.54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154</v>
      </c>
      <c r="AU104" s="213" t="s">
        <v>87</v>
      </c>
      <c r="AV104" s="11" t="s">
        <v>88</v>
      </c>
      <c r="AW104" s="11" t="s">
        <v>35</v>
      </c>
      <c r="AX104" s="11" t="s">
        <v>71</v>
      </c>
      <c r="AY104" s="213" t="s">
        <v>142</v>
      </c>
    </row>
    <row r="105" spans="2:65" s="12" customFormat="1">
      <c r="B105" s="228"/>
      <c r="C105" s="229"/>
      <c r="D105" s="204" t="s">
        <v>154</v>
      </c>
      <c r="E105" s="230" t="s">
        <v>21</v>
      </c>
      <c r="F105" s="231" t="s">
        <v>186</v>
      </c>
      <c r="G105" s="229"/>
      <c r="H105" s="232">
        <v>11.59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154</v>
      </c>
      <c r="AU105" s="238" t="s">
        <v>87</v>
      </c>
      <c r="AV105" s="12" t="s">
        <v>145</v>
      </c>
      <c r="AW105" s="12" t="s">
        <v>35</v>
      </c>
      <c r="AX105" s="12" t="s">
        <v>76</v>
      </c>
      <c r="AY105" s="238" t="s">
        <v>142</v>
      </c>
    </row>
    <row r="106" spans="2:65" s="1" customFormat="1" ht="22.5" customHeight="1">
      <c r="B106" s="40"/>
      <c r="C106" s="190" t="s">
        <v>181</v>
      </c>
      <c r="D106" s="190" t="s">
        <v>148</v>
      </c>
      <c r="E106" s="191" t="s">
        <v>187</v>
      </c>
      <c r="F106" s="192" t="s">
        <v>188</v>
      </c>
      <c r="G106" s="193" t="s">
        <v>151</v>
      </c>
      <c r="H106" s="194">
        <v>10</v>
      </c>
      <c r="I106" s="195"/>
      <c r="J106" s="196">
        <f>ROUND(I106*H106,2)</f>
        <v>0</v>
      </c>
      <c r="K106" s="192" t="s">
        <v>152</v>
      </c>
      <c r="L106" s="60"/>
      <c r="M106" s="197" t="s">
        <v>21</v>
      </c>
      <c r="N106" s="198" t="s">
        <v>42</v>
      </c>
      <c r="O106" s="41"/>
      <c r="P106" s="199">
        <f>O106*H106</f>
        <v>0</v>
      </c>
      <c r="Q106" s="199">
        <v>6.0000000000000002E-5</v>
      </c>
      <c r="R106" s="199">
        <f>Q106*H106</f>
        <v>6.0000000000000006E-4</v>
      </c>
      <c r="S106" s="199">
        <v>0</v>
      </c>
      <c r="T106" s="200">
        <f>S106*H106</f>
        <v>0</v>
      </c>
      <c r="AR106" s="23" t="s">
        <v>145</v>
      </c>
      <c r="AT106" s="23" t="s">
        <v>148</v>
      </c>
      <c r="AU106" s="23" t="s">
        <v>87</v>
      </c>
      <c r="AY106" s="23" t="s">
        <v>142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3" t="s">
        <v>76</v>
      </c>
      <c r="BK106" s="201">
        <f>ROUND(I106*H106,2)</f>
        <v>0</v>
      </c>
      <c r="BL106" s="23" t="s">
        <v>145</v>
      </c>
      <c r="BM106" s="23" t="s">
        <v>189</v>
      </c>
    </row>
    <row r="107" spans="2:65" s="11" customFormat="1">
      <c r="B107" s="202"/>
      <c r="C107" s="203"/>
      <c r="D107" s="204" t="s">
        <v>154</v>
      </c>
      <c r="E107" s="205" t="s">
        <v>21</v>
      </c>
      <c r="F107" s="206" t="s">
        <v>83</v>
      </c>
      <c r="G107" s="203"/>
      <c r="H107" s="207">
        <v>10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154</v>
      </c>
      <c r="AU107" s="213" t="s">
        <v>87</v>
      </c>
      <c r="AV107" s="11" t="s">
        <v>88</v>
      </c>
      <c r="AW107" s="11" t="s">
        <v>35</v>
      </c>
      <c r="AX107" s="11" t="s">
        <v>76</v>
      </c>
      <c r="AY107" s="213" t="s">
        <v>142</v>
      </c>
    </row>
    <row r="108" spans="2:65" s="1" customFormat="1" ht="22.5" customHeight="1">
      <c r="B108" s="40"/>
      <c r="C108" s="190" t="s">
        <v>190</v>
      </c>
      <c r="D108" s="190" t="s">
        <v>148</v>
      </c>
      <c r="E108" s="191" t="s">
        <v>191</v>
      </c>
      <c r="F108" s="192" t="s">
        <v>192</v>
      </c>
      <c r="G108" s="193" t="s">
        <v>151</v>
      </c>
      <c r="H108" s="194">
        <v>219</v>
      </c>
      <c r="I108" s="195"/>
      <c r="J108" s="196">
        <f>ROUND(I108*H108,2)</f>
        <v>0</v>
      </c>
      <c r="K108" s="192" t="s">
        <v>152</v>
      </c>
      <c r="L108" s="60"/>
      <c r="M108" s="197" t="s">
        <v>21</v>
      </c>
      <c r="N108" s="198" t="s">
        <v>42</v>
      </c>
      <c r="O108" s="41"/>
      <c r="P108" s="199">
        <f>O108*H108</f>
        <v>0</v>
      </c>
      <c r="Q108" s="199">
        <v>5.0000000000000002E-5</v>
      </c>
      <c r="R108" s="199">
        <f>Q108*H108</f>
        <v>1.095E-2</v>
      </c>
      <c r="S108" s="199">
        <v>0</v>
      </c>
      <c r="T108" s="200">
        <f>S108*H108</f>
        <v>0</v>
      </c>
      <c r="AR108" s="23" t="s">
        <v>145</v>
      </c>
      <c r="AT108" s="23" t="s">
        <v>148</v>
      </c>
      <c r="AU108" s="23" t="s">
        <v>87</v>
      </c>
      <c r="AY108" s="23" t="s">
        <v>142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3" t="s">
        <v>76</v>
      </c>
      <c r="BK108" s="201">
        <f>ROUND(I108*H108,2)</f>
        <v>0</v>
      </c>
      <c r="BL108" s="23" t="s">
        <v>145</v>
      </c>
      <c r="BM108" s="23" t="s">
        <v>193</v>
      </c>
    </row>
    <row r="109" spans="2:65" s="11" customFormat="1">
      <c r="B109" s="202"/>
      <c r="C109" s="203"/>
      <c r="D109" s="204" t="s">
        <v>154</v>
      </c>
      <c r="E109" s="205" t="s">
        <v>21</v>
      </c>
      <c r="F109" s="206" t="s">
        <v>168</v>
      </c>
      <c r="G109" s="203"/>
      <c r="H109" s="207">
        <v>219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154</v>
      </c>
      <c r="AU109" s="213" t="s">
        <v>87</v>
      </c>
      <c r="AV109" s="11" t="s">
        <v>88</v>
      </c>
      <c r="AW109" s="11" t="s">
        <v>35</v>
      </c>
      <c r="AX109" s="11" t="s">
        <v>76</v>
      </c>
      <c r="AY109" s="213" t="s">
        <v>142</v>
      </c>
    </row>
    <row r="110" spans="2:65" s="1" customFormat="1" ht="22.5" customHeight="1">
      <c r="B110" s="40"/>
      <c r="C110" s="190" t="s">
        <v>86</v>
      </c>
      <c r="D110" s="190" t="s">
        <v>148</v>
      </c>
      <c r="E110" s="191" t="s">
        <v>194</v>
      </c>
      <c r="F110" s="192" t="s">
        <v>195</v>
      </c>
      <c r="G110" s="193" t="s">
        <v>151</v>
      </c>
      <c r="H110" s="194">
        <v>229</v>
      </c>
      <c r="I110" s="195"/>
      <c r="J110" s="196">
        <f>ROUND(I110*H110,2)</f>
        <v>0</v>
      </c>
      <c r="K110" s="192" t="s">
        <v>180</v>
      </c>
      <c r="L110" s="60"/>
      <c r="M110" s="197" t="s">
        <v>21</v>
      </c>
      <c r="N110" s="198" t="s">
        <v>42</v>
      </c>
      <c r="O110" s="41"/>
      <c r="P110" s="199">
        <f>O110*H110</f>
        <v>0</v>
      </c>
      <c r="Q110" s="199">
        <v>1.0000000000000001E-5</v>
      </c>
      <c r="R110" s="199">
        <f>Q110*H110</f>
        <v>2.2900000000000004E-3</v>
      </c>
      <c r="S110" s="199">
        <v>0</v>
      </c>
      <c r="T110" s="200">
        <f>S110*H110</f>
        <v>0</v>
      </c>
      <c r="AR110" s="23" t="s">
        <v>145</v>
      </c>
      <c r="AT110" s="23" t="s">
        <v>148</v>
      </c>
      <c r="AU110" s="23" t="s">
        <v>87</v>
      </c>
      <c r="AY110" s="23" t="s">
        <v>142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3" t="s">
        <v>76</v>
      </c>
      <c r="BK110" s="201">
        <f>ROUND(I110*H110,2)</f>
        <v>0</v>
      </c>
      <c r="BL110" s="23" t="s">
        <v>145</v>
      </c>
      <c r="BM110" s="23" t="s">
        <v>196</v>
      </c>
    </row>
    <row r="111" spans="2:65" s="11" customFormat="1">
      <c r="B111" s="202"/>
      <c r="C111" s="203"/>
      <c r="D111" s="204" t="s">
        <v>154</v>
      </c>
      <c r="E111" s="205" t="s">
        <v>21</v>
      </c>
      <c r="F111" s="206" t="s">
        <v>197</v>
      </c>
      <c r="G111" s="203"/>
      <c r="H111" s="207">
        <v>229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154</v>
      </c>
      <c r="AU111" s="213" t="s">
        <v>87</v>
      </c>
      <c r="AV111" s="11" t="s">
        <v>88</v>
      </c>
      <c r="AW111" s="11" t="s">
        <v>35</v>
      </c>
      <c r="AX111" s="11" t="s">
        <v>76</v>
      </c>
      <c r="AY111" s="213" t="s">
        <v>142</v>
      </c>
    </row>
    <row r="112" spans="2:65" s="1" customFormat="1" ht="31.5" customHeight="1">
      <c r="B112" s="40"/>
      <c r="C112" s="214" t="s">
        <v>198</v>
      </c>
      <c r="D112" s="214" t="s">
        <v>176</v>
      </c>
      <c r="E112" s="215" t="s">
        <v>199</v>
      </c>
      <c r="F112" s="216" t="s">
        <v>200</v>
      </c>
      <c r="G112" s="217" t="s">
        <v>151</v>
      </c>
      <c r="H112" s="218">
        <v>30</v>
      </c>
      <c r="I112" s="219"/>
      <c r="J112" s="220">
        <f>ROUND(I112*H112,2)</f>
        <v>0</v>
      </c>
      <c r="K112" s="216" t="s">
        <v>180</v>
      </c>
      <c r="L112" s="221"/>
      <c r="M112" s="222" t="s">
        <v>21</v>
      </c>
      <c r="N112" s="223" t="s">
        <v>42</v>
      </c>
      <c r="O112" s="41"/>
      <c r="P112" s="199">
        <f>O112*H112</f>
        <v>0</v>
      </c>
      <c r="Q112" s="199">
        <v>5.9100000000000003E-3</v>
      </c>
      <c r="R112" s="199">
        <f>Q112*H112</f>
        <v>0.17730000000000001</v>
      </c>
      <c r="S112" s="199">
        <v>0</v>
      </c>
      <c r="T112" s="200">
        <f>S112*H112</f>
        <v>0</v>
      </c>
      <c r="AR112" s="23" t="s">
        <v>88</v>
      </c>
      <c r="AT112" s="23" t="s">
        <v>176</v>
      </c>
      <c r="AU112" s="23" t="s">
        <v>87</v>
      </c>
      <c r="AY112" s="23" t="s">
        <v>142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3" t="s">
        <v>76</v>
      </c>
      <c r="BK112" s="201">
        <f>ROUND(I112*H112,2)</f>
        <v>0</v>
      </c>
      <c r="BL112" s="23" t="s">
        <v>76</v>
      </c>
      <c r="BM112" s="23" t="s">
        <v>201</v>
      </c>
    </row>
    <row r="113" spans="2:65" s="11" customFormat="1">
      <c r="B113" s="202"/>
      <c r="C113" s="203"/>
      <c r="D113" s="204" t="s">
        <v>154</v>
      </c>
      <c r="E113" s="205" t="s">
        <v>21</v>
      </c>
      <c r="F113" s="206" t="s">
        <v>202</v>
      </c>
      <c r="G113" s="203"/>
      <c r="H113" s="207">
        <v>30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154</v>
      </c>
      <c r="AU113" s="213" t="s">
        <v>87</v>
      </c>
      <c r="AV113" s="11" t="s">
        <v>88</v>
      </c>
      <c r="AW113" s="11" t="s">
        <v>35</v>
      </c>
      <c r="AX113" s="11" t="s">
        <v>76</v>
      </c>
      <c r="AY113" s="213" t="s">
        <v>142</v>
      </c>
    </row>
    <row r="114" spans="2:65" s="1" customFormat="1" ht="31.5" customHeight="1">
      <c r="B114" s="40"/>
      <c r="C114" s="214" t="s">
        <v>203</v>
      </c>
      <c r="D114" s="214" t="s">
        <v>176</v>
      </c>
      <c r="E114" s="215" t="s">
        <v>204</v>
      </c>
      <c r="F114" s="216" t="s">
        <v>205</v>
      </c>
      <c r="G114" s="217" t="s">
        <v>151</v>
      </c>
      <c r="H114" s="218">
        <v>219</v>
      </c>
      <c r="I114" s="219"/>
      <c r="J114" s="220">
        <f>ROUND(I114*H114,2)</f>
        <v>0</v>
      </c>
      <c r="K114" s="216" t="s">
        <v>180</v>
      </c>
      <c r="L114" s="221"/>
      <c r="M114" s="222" t="s">
        <v>21</v>
      </c>
      <c r="N114" s="223" t="s">
        <v>42</v>
      </c>
      <c r="O114" s="41"/>
      <c r="P114" s="199">
        <f>O114*H114</f>
        <v>0</v>
      </c>
      <c r="Q114" s="199">
        <v>3.5400000000000002E-3</v>
      </c>
      <c r="R114" s="199">
        <f>Q114*H114</f>
        <v>0.77526000000000006</v>
      </c>
      <c r="S114" s="199">
        <v>0</v>
      </c>
      <c r="T114" s="200">
        <f>S114*H114</f>
        <v>0</v>
      </c>
      <c r="AR114" s="23" t="s">
        <v>88</v>
      </c>
      <c r="AT114" s="23" t="s">
        <v>176</v>
      </c>
      <c r="AU114" s="23" t="s">
        <v>87</v>
      </c>
      <c r="AY114" s="23" t="s">
        <v>142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3" t="s">
        <v>76</v>
      </c>
      <c r="BK114" s="201">
        <f>ROUND(I114*H114,2)</f>
        <v>0</v>
      </c>
      <c r="BL114" s="23" t="s">
        <v>76</v>
      </c>
      <c r="BM114" s="23" t="s">
        <v>206</v>
      </c>
    </row>
    <row r="115" spans="2:65" s="11" customFormat="1">
      <c r="B115" s="202"/>
      <c r="C115" s="203"/>
      <c r="D115" s="204" t="s">
        <v>154</v>
      </c>
      <c r="E115" s="205" t="s">
        <v>21</v>
      </c>
      <c r="F115" s="206" t="s">
        <v>168</v>
      </c>
      <c r="G115" s="203"/>
      <c r="H115" s="207">
        <v>219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154</v>
      </c>
      <c r="AU115" s="213" t="s">
        <v>87</v>
      </c>
      <c r="AV115" s="11" t="s">
        <v>88</v>
      </c>
      <c r="AW115" s="11" t="s">
        <v>35</v>
      </c>
      <c r="AX115" s="11" t="s">
        <v>76</v>
      </c>
      <c r="AY115" s="213" t="s">
        <v>142</v>
      </c>
    </row>
    <row r="116" spans="2:65" s="1" customFormat="1" ht="22.5" customHeight="1">
      <c r="B116" s="40"/>
      <c r="C116" s="214" t="s">
        <v>207</v>
      </c>
      <c r="D116" s="214" t="s">
        <v>176</v>
      </c>
      <c r="E116" s="215" t="s">
        <v>208</v>
      </c>
      <c r="F116" s="216" t="s">
        <v>209</v>
      </c>
      <c r="G116" s="217" t="s">
        <v>151</v>
      </c>
      <c r="H116" s="218">
        <v>30</v>
      </c>
      <c r="I116" s="219"/>
      <c r="J116" s="220">
        <f>ROUND(I116*H116,2)</f>
        <v>0</v>
      </c>
      <c r="K116" s="216" t="s">
        <v>180</v>
      </c>
      <c r="L116" s="221"/>
      <c r="M116" s="222" t="s">
        <v>21</v>
      </c>
      <c r="N116" s="223" t="s">
        <v>42</v>
      </c>
      <c r="O116" s="41"/>
      <c r="P116" s="199">
        <f>O116*H116</f>
        <v>0</v>
      </c>
      <c r="Q116" s="199">
        <v>2.9999999999999997E-4</v>
      </c>
      <c r="R116" s="199">
        <f>Q116*H116</f>
        <v>8.9999999999999993E-3</v>
      </c>
      <c r="S116" s="199">
        <v>0</v>
      </c>
      <c r="T116" s="200">
        <f>S116*H116</f>
        <v>0</v>
      </c>
      <c r="AR116" s="23" t="s">
        <v>88</v>
      </c>
      <c r="AT116" s="23" t="s">
        <v>176</v>
      </c>
      <c r="AU116" s="23" t="s">
        <v>87</v>
      </c>
      <c r="AY116" s="23" t="s">
        <v>142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3" t="s">
        <v>76</v>
      </c>
      <c r="BK116" s="201">
        <f>ROUND(I116*H116,2)</f>
        <v>0</v>
      </c>
      <c r="BL116" s="23" t="s">
        <v>76</v>
      </c>
      <c r="BM116" s="23" t="s">
        <v>210</v>
      </c>
    </row>
    <row r="117" spans="2:65" s="11" customFormat="1">
      <c r="B117" s="202"/>
      <c r="C117" s="203"/>
      <c r="D117" s="204" t="s">
        <v>154</v>
      </c>
      <c r="E117" s="205" t="s">
        <v>21</v>
      </c>
      <c r="F117" s="206" t="s">
        <v>211</v>
      </c>
      <c r="G117" s="203"/>
      <c r="H117" s="207">
        <v>30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154</v>
      </c>
      <c r="AU117" s="213" t="s">
        <v>87</v>
      </c>
      <c r="AV117" s="11" t="s">
        <v>88</v>
      </c>
      <c r="AW117" s="11" t="s">
        <v>35</v>
      </c>
      <c r="AX117" s="11" t="s">
        <v>76</v>
      </c>
      <c r="AY117" s="213" t="s">
        <v>142</v>
      </c>
    </row>
    <row r="118" spans="2:65" s="1" customFormat="1" ht="22.5" customHeight="1">
      <c r="B118" s="40"/>
      <c r="C118" s="214" t="s">
        <v>212</v>
      </c>
      <c r="D118" s="214" t="s">
        <v>176</v>
      </c>
      <c r="E118" s="215" t="s">
        <v>213</v>
      </c>
      <c r="F118" s="216" t="s">
        <v>214</v>
      </c>
      <c r="G118" s="217" t="s">
        <v>215</v>
      </c>
      <c r="H118" s="218">
        <v>343.5</v>
      </c>
      <c r="I118" s="219"/>
      <c r="J118" s="220">
        <f>ROUND(I118*H118,2)</f>
        <v>0</v>
      </c>
      <c r="K118" s="216" t="s">
        <v>180</v>
      </c>
      <c r="L118" s="221"/>
      <c r="M118" s="222" t="s">
        <v>21</v>
      </c>
      <c r="N118" s="223" t="s">
        <v>42</v>
      </c>
      <c r="O118" s="41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3" t="s">
        <v>88</v>
      </c>
      <c r="AT118" s="23" t="s">
        <v>176</v>
      </c>
      <c r="AU118" s="23" t="s">
        <v>87</v>
      </c>
      <c r="AY118" s="23" t="s">
        <v>142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3" t="s">
        <v>76</v>
      </c>
      <c r="BK118" s="201">
        <f>ROUND(I118*H118,2)</f>
        <v>0</v>
      </c>
      <c r="BL118" s="23" t="s">
        <v>76</v>
      </c>
      <c r="BM118" s="23" t="s">
        <v>216</v>
      </c>
    </row>
    <row r="119" spans="2:65" s="11" customFormat="1">
      <c r="B119" s="202"/>
      <c r="C119" s="203"/>
      <c r="D119" s="204" t="s">
        <v>154</v>
      </c>
      <c r="E119" s="205" t="s">
        <v>21</v>
      </c>
      <c r="F119" s="206" t="s">
        <v>217</v>
      </c>
      <c r="G119" s="203"/>
      <c r="H119" s="207">
        <v>343.5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154</v>
      </c>
      <c r="AU119" s="213" t="s">
        <v>87</v>
      </c>
      <c r="AV119" s="11" t="s">
        <v>88</v>
      </c>
      <c r="AW119" s="11" t="s">
        <v>35</v>
      </c>
      <c r="AX119" s="11" t="s">
        <v>76</v>
      </c>
      <c r="AY119" s="213" t="s">
        <v>142</v>
      </c>
    </row>
    <row r="120" spans="2:65" s="1" customFormat="1" ht="22.5" customHeight="1">
      <c r="B120" s="40"/>
      <c r="C120" s="190" t="s">
        <v>10</v>
      </c>
      <c r="D120" s="190" t="s">
        <v>148</v>
      </c>
      <c r="E120" s="191" t="s">
        <v>218</v>
      </c>
      <c r="F120" s="192" t="s">
        <v>219</v>
      </c>
      <c r="G120" s="193" t="s">
        <v>91</v>
      </c>
      <c r="H120" s="194">
        <v>5</v>
      </c>
      <c r="I120" s="195"/>
      <c r="J120" s="196">
        <f>ROUND(I120*H120,2)</f>
        <v>0</v>
      </c>
      <c r="K120" s="192" t="s">
        <v>152</v>
      </c>
      <c r="L120" s="60"/>
      <c r="M120" s="197" t="s">
        <v>21</v>
      </c>
      <c r="N120" s="198" t="s">
        <v>42</v>
      </c>
      <c r="O120" s="41"/>
      <c r="P120" s="199">
        <f>O120*H120</f>
        <v>0</v>
      </c>
      <c r="Q120" s="199">
        <v>3.0000000000000001E-5</v>
      </c>
      <c r="R120" s="199">
        <f>Q120*H120</f>
        <v>1.5000000000000001E-4</v>
      </c>
      <c r="S120" s="199">
        <v>0</v>
      </c>
      <c r="T120" s="200">
        <f>S120*H120</f>
        <v>0</v>
      </c>
      <c r="AR120" s="23" t="s">
        <v>76</v>
      </c>
      <c r="AT120" s="23" t="s">
        <v>148</v>
      </c>
      <c r="AU120" s="23" t="s">
        <v>87</v>
      </c>
      <c r="AY120" s="23" t="s">
        <v>142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3" t="s">
        <v>76</v>
      </c>
      <c r="BK120" s="201">
        <f>ROUND(I120*H120,2)</f>
        <v>0</v>
      </c>
      <c r="BL120" s="23" t="s">
        <v>76</v>
      </c>
      <c r="BM120" s="23" t="s">
        <v>220</v>
      </c>
    </row>
    <row r="121" spans="2:65" s="11" customFormat="1">
      <c r="B121" s="202"/>
      <c r="C121" s="203"/>
      <c r="D121" s="204" t="s">
        <v>154</v>
      </c>
      <c r="E121" s="205" t="s">
        <v>21</v>
      </c>
      <c r="F121" s="206" t="s">
        <v>221</v>
      </c>
      <c r="G121" s="203"/>
      <c r="H121" s="207">
        <v>5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154</v>
      </c>
      <c r="AU121" s="213" t="s">
        <v>87</v>
      </c>
      <c r="AV121" s="11" t="s">
        <v>88</v>
      </c>
      <c r="AW121" s="11" t="s">
        <v>35</v>
      </c>
      <c r="AX121" s="11" t="s">
        <v>76</v>
      </c>
      <c r="AY121" s="213" t="s">
        <v>142</v>
      </c>
    </row>
    <row r="122" spans="2:65" s="1" customFormat="1" ht="22.5" customHeight="1">
      <c r="B122" s="40"/>
      <c r="C122" s="214" t="s">
        <v>222</v>
      </c>
      <c r="D122" s="214" t="s">
        <v>176</v>
      </c>
      <c r="E122" s="215" t="s">
        <v>223</v>
      </c>
      <c r="F122" s="216" t="s">
        <v>224</v>
      </c>
      <c r="G122" s="217" t="s">
        <v>215</v>
      </c>
      <c r="H122" s="218">
        <v>2.5</v>
      </c>
      <c r="I122" s="219"/>
      <c r="J122" s="220">
        <f>ROUND(I122*H122,2)</f>
        <v>0</v>
      </c>
      <c r="K122" s="216" t="s">
        <v>180</v>
      </c>
      <c r="L122" s="221"/>
      <c r="M122" s="222" t="s">
        <v>21</v>
      </c>
      <c r="N122" s="223" t="s">
        <v>42</v>
      </c>
      <c r="O122" s="41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3" t="s">
        <v>88</v>
      </c>
      <c r="AT122" s="23" t="s">
        <v>176</v>
      </c>
      <c r="AU122" s="23" t="s">
        <v>87</v>
      </c>
      <c r="AY122" s="23" t="s">
        <v>142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3" t="s">
        <v>76</v>
      </c>
      <c r="BK122" s="201">
        <f>ROUND(I122*H122,2)</f>
        <v>0</v>
      </c>
      <c r="BL122" s="23" t="s">
        <v>76</v>
      </c>
      <c r="BM122" s="23" t="s">
        <v>225</v>
      </c>
    </row>
    <row r="123" spans="2:65" s="11" customFormat="1">
      <c r="B123" s="202"/>
      <c r="C123" s="203"/>
      <c r="D123" s="204" t="s">
        <v>154</v>
      </c>
      <c r="E123" s="205" t="s">
        <v>21</v>
      </c>
      <c r="F123" s="206" t="s">
        <v>226</v>
      </c>
      <c r="G123" s="203"/>
      <c r="H123" s="207">
        <v>2.5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154</v>
      </c>
      <c r="AU123" s="213" t="s">
        <v>87</v>
      </c>
      <c r="AV123" s="11" t="s">
        <v>88</v>
      </c>
      <c r="AW123" s="11" t="s">
        <v>35</v>
      </c>
      <c r="AX123" s="11" t="s">
        <v>76</v>
      </c>
      <c r="AY123" s="213" t="s">
        <v>142</v>
      </c>
    </row>
    <row r="124" spans="2:65" s="1" customFormat="1" ht="31.5" customHeight="1">
      <c r="B124" s="40"/>
      <c r="C124" s="190" t="s">
        <v>227</v>
      </c>
      <c r="D124" s="190" t="s">
        <v>148</v>
      </c>
      <c r="E124" s="191" t="s">
        <v>228</v>
      </c>
      <c r="F124" s="192" t="s">
        <v>229</v>
      </c>
      <c r="G124" s="193" t="s">
        <v>151</v>
      </c>
      <c r="H124" s="194">
        <v>10</v>
      </c>
      <c r="I124" s="195"/>
      <c r="J124" s="196">
        <f>ROUND(I124*H124,2)</f>
        <v>0</v>
      </c>
      <c r="K124" s="192" t="s">
        <v>152</v>
      </c>
      <c r="L124" s="60"/>
      <c r="M124" s="197" t="s">
        <v>21</v>
      </c>
      <c r="N124" s="198" t="s">
        <v>42</v>
      </c>
      <c r="O124" s="41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3" t="s">
        <v>76</v>
      </c>
      <c r="AT124" s="23" t="s">
        <v>148</v>
      </c>
      <c r="AU124" s="23" t="s">
        <v>87</v>
      </c>
      <c r="AY124" s="23" t="s">
        <v>142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3" t="s">
        <v>76</v>
      </c>
      <c r="BK124" s="201">
        <f>ROUND(I124*H124,2)</f>
        <v>0</v>
      </c>
      <c r="BL124" s="23" t="s">
        <v>76</v>
      </c>
      <c r="BM124" s="23" t="s">
        <v>230</v>
      </c>
    </row>
    <row r="125" spans="2:65" s="11" customFormat="1">
      <c r="B125" s="202"/>
      <c r="C125" s="203"/>
      <c r="D125" s="204" t="s">
        <v>154</v>
      </c>
      <c r="E125" s="205" t="s">
        <v>21</v>
      </c>
      <c r="F125" s="206" t="s">
        <v>83</v>
      </c>
      <c r="G125" s="203"/>
      <c r="H125" s="207">
        <v>10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154</v>
      </c>
      <c r="AU125" s="213" t="s">
        <v>87</v>
      </c>
      <c r="AV125" s="11" t="s">
        <v>88</v>
      </c>
      <c r="AW125" s="11" t="s">
        <v>35</v>
      </c>
      <c r="AX125" s="11" t="s">
        <v>76</v>
      </c>
      <c r="AY125" s="213" t="s">
        <v>142</v>
      </c>
    </row>
    <row r="126" spans="2:65" s="1" customFormat="1" ht="22.5" customHeight="1">
      <c r="B126" s="40"/>
      <c r="C126" s="190" t="s">
        <v>231</v>
      </c>
      <c r="D126" s="190" t="s">
        <v>148</v>
      </c>
      <c r="E126" s="191" t="s">
        <v>232</v>
      </c>
      <c r="F126" s="192" t="s">
        <v>233</v>
      </c>
      <c r="G126" s="193" t="s">
        <v>234</v>
      </c>
      <c r="H126" s="194">
        <v>2.9</v>
      </c>
      <c r="I126" s="195"/>
      <c r="J126" s="196">
        <f>ROUND(I126*H126,2)</f>
        <v>0</v>
      </c>
      <c r="K126" s="192" t="s">
        <v>152</v>
      </c>
      <c r="L126" s="60"/>
      <c r="M126" s="197" t="s">
        <v>21</v>
      </c>
      <c r="N126" s="198" t="s">
        <v>42</v>
      </c>
      <c r="O126" s="4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3" t="s">
        <v>145</v>
      </c>
      <c r="AT126" s="23" t="s">
        <v>148</v>
      </c>
      <c r="AU126" s="23" t="s">
        <v>87</v>
      </c>
      <c r="AY126" s="23" t="s">
        <v>142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3" t="s">
        <v>76</v>
      </c>
      <c r="BK126" s="201">
        <f>ROUND(I126*H126,2)</f>
        <v>0</v>
      </c>
      <c r="BL126" s="23" t="s">
        <v>145</v>
      </c>
      <c r="BM126" s="23" t="s">
        <v>235</v>
      </c>
    </row>
    <row r="127" spans="2:65" s="1" customFormat="1" ht="22.5" customHeight="1">
      <c r="B127" s="40"/>
      <c r="C127" s="190" t="s">
        <v>236</v>
      </c>
      <c r="D127" s="190" t="s">
        <v>148</v>
      </c>
      <c r="E127" s="191" t="s">
        <v>237</v>
      </c>
      <c r="F127" s="192" t="s">
        <v>238</v>
      </c>
      <c r="G127" s="193" t="s">
        <v>234</v>
      </c>
      <c r="H127" s="194">
        <v>2.9</v>
      </c>
      <c r="I127" s="195"/>
      <c r="J127" s="196">
        <f>ROUND(I127*H127,2)</f>
        <v>0</v>
      </c>
      <c r="K127" s="192" t="s">
        <v>152</v>
      </c>
      <c r="L127" s="60"/>
      <c r="M127" s="197" t="s">
        <v>21</v>
      </c>
      <c r="N127" s="198" t="s">
        <v>42</v>
      </c>
      <c r="O127" s="4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3" t="s">
        <v>145</v>
      </c>
      <c r="AT127" s="23" t="s">
        <v>148</v>
      </c>
      <c r="AU127" s="23" t="s">
        <v>87</v>
      </c>
      <c r="AY127" s="23" t="s">
        <v>142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3" t="s">
        <v>76</v>
      </c>
      <c r="BK127" s="201">
        <f>ROUND(I127*H127,2)</f>
        <v>0</v>
      </c>
      <c r="BL127" s="23" t="s">
        <v>145</v>
      </c>
      <c r="BM127" s="23" t="s">
        <v>239</v>
      </c>
    </row>
    <row r="128" spans="2:65" s="11" customFormat="1">
      <c r="B128" s="202"/>
      <c r="C128" s="203"/>
      <c r="D128" s="224" t="s">
        <v>154</v>
      </c>
      <c r="E128" s="225" t="s">
        <v>21</v>
      </c>
      <c r="F128" s="226" t="s">
        <v>240</v>
      </c>
      <c r="G128" s="203"/>
      <c r="H128" s="227">
        <v>0.7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154</v>
      </c>
      <c r="AU128" s="213" t="s">
        <v>87</v>
      </c>
      <c r="AV128" s="11" t="s">
        <v>88</v>
      </c>
      <c r="AW128" s="11" t="s">
        <v>35</v>
      </c>
      <c r="AX128" s="11" t="s">
        <v>71</v>
      </c>
      <c r="AY128" s="213" t="s">
        <v>142</v>
      </c>
    </row>
    <row r="129" spans="2:65" s="11" customFormat="1">
      <c r="B129" s="202"/>
      <c r="C129" s="203"/>
      <c r="D129" s="224" t="s">
        <v>154</v>
      </c>
      <c r="E129" s="225" t="s">
        <v>21</v>
      </c>
      <c r="F129" s="226" t="s">
        <v>241</v>
      </c>
      <c r="G129" s="203"/>
      <c r="H129" s="227">
        <v>0.02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154</v>
      </c>
      <c r="AU129" s="213" t="s">
        <v>87</v>
      </c>
      <c r="AV129" s="11" t="s">
        <v>88</v>
      </c>
      <c r="AW129" s="11" t="s">
        <v>35</v>
      </c>
      <c r="AX129" s="11" t="s">
        <v>71</v>
      </c>
      <c r="AY129" s="213" t="s">
        <v>142</v>
      </c>
    </row>
    <row r="130" spans="2:65" s="11" customFormat="1">
      <c r="B130" s="202"/>
      <c r="C130" s="203"/>
      <c r="D130" s="224" t="s">
        <v>154</v>
      </c>
      <c r="E130" s="225" t="s">
        <v>21</v>
      </c>
      <c r="F130" s="226" t="s">
        <v>242</v>
      </c>
      <c r="G130" s="203"/>
      <c r="H130" s="227">
        <v>2.1800000000000002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154</v>
      </c>
      <c r="AU130" s="213" t="s">
        <v>87</v>
      </c>
      <c r="AV130" s="11" t="s">
        <v>88</v>
      </c>
      <c r="AW130" s="11" t="s">
        <v>35</v>
      </c>
      <c r="AX130" s="11" t="s">
        <v>71</v>
      </c>
      <c r="AY130" s="213" t="s">
        <v>142</v>
      </c>
    </row>
    <row r="131" spans="2:65" s="12" customFormat="1">
      <c r="B131" s="228"/>
      <c r="C131" s="229"/>
      <c r="D131" s="204" t="s">
        <v>154</v>
      </c>
      <c r="E131" s="230" t="s">
        <v>21</v>
      </c>
      <c r="F131" s="231" t="s">
        <v>186</v>
      </c>
      <c r="G131" s="229"/>
      <c r="H131" s="232">
        <v>2.9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154</v>
      </c>
      <c r="AU131" s="238" t="s">
        <v>87</v>
      </c>
      <c r="AV131" s="12" t="s">
        <v>145</v>
      </c>
      <c r="AW131" s="12" t="s">
        <v>35</v>
      </c>
      <c r="AX131" s="12" t="s">
        <v>76</v>
      </c>
      <c r="AY131" s="238" t="s">
        <v>142</v>
      </c>
    </row>
    <row r="132" spans="2:65" s="1" customFormat="1" ht="22.5" customHeight="1">
      <c r="B132" s="40"/>
      <c r="C132" s="190" t="s">
        <v>100</v>
      </c>
      <c r="D132" s="190" t="s">
        <v>148</v>
      </c>
      <c r="E132" s="191" t="s">
        <v>243</v>
      </c>
      <c r="F132" s="192" t="s">
        <v>244</v>
      </c>
      <c r="G132" s="193" t="s">
        <v>234</v>
      </c>
      <c r="H132" s="194">
        <v>2.9</v>
      </c>
      <c r="I132" s="195"/>
      <c r="J132" s="196">
        <f>ROUND(I132*H132,2)</f>
        <v>0</v>
      </c>
      <c r="K132" s="192" t="s">
        <v>152</v>
      </c>
      <c r="L132" s="60"/>
      <c r="M132" s="197" t="s">
        <v>21</v>
      </c>
      <c r="N132" s="198" t="s">
        <v>42</v>
      </c>
      <c r="O132" s="4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3" t="s">
        <v>145</v>
      </c>
      <c r="AT132" s="23" t="s">
        <v>148</v>
      </c>
      <c r="AU132" s="23" t="s">
        <v>87</v>
      </c>
      <c r="AY132" s="23" t="s">
        <v>142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3" t="s">
        <v>76</v>
      </c>
      <c r="BK132" s="201">
        <f>ROUND(I132*H132,2)</f>
        <v>0</v>
      </c>
      <c r="BL132" s="23" t="s">
        <v>145</v>
      </c>
      <c r="BM132" s="23" t="s">
        <v>245</v>
      </c>
    </row>
    <row r="133" spans="2:65" s="1" customFormat="1" ht="22.5" customHeight="1">
      <c r="B133" s="40"/>
      <c r="C133" s="214" t="s">
        <v>9</v>
      </c>
      <c r="D133" s="214" t="s">
        <v>176</v>
      </c>
      <c r="E133" s="215" t="s">
        <v>246</v>
      </c>
      <c r="F133" s="216" t="s">
        <v>247</v>
      </c>
      <c r="G133" s="217" t="s">
        <v>234</v>
      </c>
      <c r="H133" s="218">
        <v>2.9</v>
      </c>
      <c r="I133" s="219"/>
      <c r="J133" s="220">
        <f>ROUND(I133*H133,2)</f>
        <v>0</v>
      </c>
      <c r="K133" s="216" t="s">
        <v>152</v>
      </c>
      <c r="L133" s="221"/>
      <c r="M133" s="222" t="s">
        <v>21</v>
      </c>
      <c r="N133" s="223" t="s">
        <v>42</v>
      </c>
      <c r="O133" s="4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3" t="s">
        <v>181</v>
      </c>
      <c r="AT133" s="23" t="s">
        <v>176</v>
      </c>
      <c r="AU133" s="23" t="s">
        <v>87</v>
      </c>
      <c r="AY133" s="23" t="s">
        <v>142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3" t="s">
        <v>76</v>
      </c>
      <c r="BK133" s="201">
        <f>ROUND(I133*H133,2)</f>
        <v>0</v>
      </c>
      <c r="BL133" s="23" t="s">
        <v>145</v>
      </c>
      <c r="BM133" s="23" t="s">
        <v>248</v>
      </c>
    </row>
    <row r="134" spans="2:65" s="1" customFormat="1" ht="31.5" customHeight="1">
      <c r="B134" s="40"/>
      <c r="C134" s="190" t="s">
        <v>249</v>
      </c>
      <c r="D134" s="190" t="s">
        <v>148</v>
      </c>
      <c r="E134" s="191" t="s">
        <v>250</v>
      </c>
      <c r="F134" s="192" t="s">
        <v>251</v>
      </c>
      <c r="G134" s="193" t="s">
        <v>215</v>
      </c>
      <c r="H134" s="194">
        <v>1000</v>
      </c>
      <c r="I134" s="195"/>
      <c r="J134" s="196">
        <f>ROUND(I134*H134,2)</f>
        <v>0</v>
      </c>
      <c r="K134" s="192" t="s">
        <v>180</v>
      </c>
      <c r="L134" s="60"/>
      <c r="M134" s="197" t="s">
        <v>21</v>
      </c>
      <c r="N134" s="198" t="s">
        <v>42</v>
      </c>
      <c r="O134" s="4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3" t="s">
        <v>76</v>
      </c>
      <c r="AT134" s="23" t="s">
        <v>148</v>
      </c>
      <c r="AU134" s="23" t="s">
        <v>87</v>
      </c>
      <c r="AY134" s="23" t="s">
        <v>142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3" t="s">
        <v>76</v>
      </c>
      <c r="BK134" s="201">
        <f>ROUND(I134*H134,2)</f>
        <v>0</v>
      </c>
      <c r="BL134" s="23" t="s">
        <v>76</v>
      </c>
      <c r="BM134" s="23" t="s">
        <v>252</v>
      </c>
    </row>
    <row r="135" spans="2:65" s="13" customFormat="1" ht="21.6" customHeight="1">
      <c r="B135" s="239"/>
      <c r="C135" s="240"/>
      <c r="D135" s="241" t="s">
        <v>70</v>
      </c>
      <c r="E135" s="241" t="s">
        <v>253</v>
      </c>
      <c r="F135" s="241" t="s">
        <v>254</v>
      </c>
      <c r="G135" s="240"/>
      <c r="H135" s="240"/>
      <c r="I135" s="242"/>
      <c r="J135" s="243">
        <f>BK135</f>
        <v>0</v>
      </c>
      <c r="K135" s="240"/>
      <c r="L135" s="244"/>
      <c r="M135" s="245"/>
      <c r="N135" s="246"/>
      <c r="O135" s="246"/>
      <c r="P135" s="247">
        <f>SUM(P136:P151)</f>
        <v>0</v>
      </c>
      <c r="Q135" s="246"/>
      <c r="R135" s="247">
        <f>SUM(R136:R151)</f>
        <v>0.68500000000000005</v>
      </c>
      <c r="S135" s="246"/>
      <c r="T135" s="248">
        <f>SUM(T136:T151)</f>
        <v>0</v>
      </c>
      <c r="AR135" s="249" t="s">
        <v>145</v>
      </c>
      <c r="AT135" s="250" t="s">
        <v>70</v>
      </c>
      <c r="AU135" s="250" t="s">
        <v>87</v>
      </c>
      <c r="AY135" s="249" t="s">
        <v>142</v>
      </c>
      <c r="BK135" s="251">
        <f>SUM(BK136:BK151)</f>
        <v>0</v>
      </c>
    </row>
    <row r="136" spans="2:65" s="1" customFormat="1" ht="22.5" customHeight="1">
      <c r="B136" s="40"/>
      <c r="C136" s="214" t="s">
        <v>255</v>
      </c>
      <c r="D136" s="214" t="s">
        <v>176</v>
      </c>
      <c r="E136" s="215" t="s">
        <v>256</v>
      </c>
      <c r="F136" s="216" t="s">
        <v>257</v>
      </c>
      <c r="G136" s="217" t="s">
        <v>151</v>
      </c>
      <c r="H136" s="218">
        <v>4</v>
      </c>
      <c r="I136" s="219"/>
      <c r="J136" s="220">
        <f t="shared" ref="J136:J151" si="0">ROUND(I136*H136,2)</f>
        <v>0</v>
      </c>
      <c r="K136" s="216" t="s">
        <v>180</v>
      </c>
      <c r="L136" s="221"/>
      <c r="M136" s="222" t="s">
        <v>21</v>
      </c>
      <c r="N136" s="223" t="s">
        <v>42</v>
      </c>
      <c r="O136" s="41"/>
      <c r="P136" s="199">
        <f t="shared" ref="P136:P151" si="1">O136*H136</f>
        <v>0</v>
      </c>
      <c r="Q136" s="199">
        <v>1.4999999999999999E-2</v>
      </c>
      <c r="R136" s="199">
        <f t="shared" ref="R136:R151" si="2">Q136*H136</f>
        <v>0.06</v>
      </c>
      <c r="S136" s="199">
        <v>0</v>
      </c>
      <c r="T136" s="200">
        <f t="shared" ref="T136:T151" si="3">S136*H136</f>
        <v>0</v>
      </c>
      <c r="AR136" s="23" t="s">
        <v>181</v>
      </c>
      <c r="AT136" s="23" t="s">
        <v>176</v>
      </c>
      <c r="AU136" s="23" t="s">
        <v>145</v>
      </c>
      <c r="AY136" s="23" t="s">
        <v>142</v>
      </c>
      <c r="BE136" s="201">
        <f t="shared" ref="BE136:BE151" si="4">IF(N136="základní",J136,0)</f>
        <v>0</v>
      </c>
      <c r="BF136" s="201">
        <f t="shared" ref="BF136:BF151" si="5">IF(N136="snížená",J136,0)</f>
        <v>0</v>
      </c>
      <c r="BG136" s="201">
        <f t="shared" ref="BG136:BG151" si="6">IF(N136="zákl. přenesená",J136,0)</f>
        <v>0</v>
      </c>
      <c r="BH136" s="201">
        <f t="shared" ref="BH136:BH151" si="7">IF(N136="sníž. přenesená",J136,0)</f>
        <v>0</v>
      </c>
      <c r="BI136" s="201">
        <f t="shared" ref="BI136:BI151" si="8">IF(N136="nulová",J136,0)</f>
        <v>0</v>
      </c>
      <c r="BJ136" s="23" t="s">
        <v>76</v>
      </c>
      <c r="BK136" s="201">
        <f t="shared" ref="BK136:BK151" si="9">ROUND(I136*H136,2)</f>
        <v>0</v>
      </c>
      <c r="BL136" s="23" t="s">
        <v>145</v>
      </c>
      <c r="BM136" s="23" t="s">
        <v>258</v>
      </c>
    </row>
    <row r="137" spans="2:65" s="1" customFormat="1" ht="22.5" customHeight="1">
      <c r="B137" s="40"/>
      <c r="C137" s="214" t="s">
        <v>259</v>
      </c>
      <c r="D137" s="214" t="s">
        <v>176</v>
      </c>
      <c r="E137" s="215" t="s">
        <v>260</v>
      </c>
      <c r="F137" s="216" t="s">
        <v>261</v>
      </c>
      <c r="G137" s="217" t="s">
        <v>151</v>
      </c>
      <c r="H137" s="218">
        <v>1</v>
      </c>
      <c r="I137" s="219"/>
      <c r="J137" s="220">
        <f t="shared" si="0"/>
        <v>0</v>
      </c>
      <c r="K137" s="216" t="s">
        <v>180</v>
      </c>
      <c r="L137" s="221"/>
      <c r="M137" s="222" t="s">
        <v>21</v>
      </c>
      <c r="N137" s="223" t="s">
        <v>42</v>
      </c>
      <c r="O137" s="41"/>
      <c r="P137" s="199">
        <f t="shared" si="1"/>
        <v>0</v>
      </c>
      <c r="Q137" s="199">
        <v>1.4999999999999999E-2</v>
      </c>
      <c r="R137" s="199">
        <f t="shared" si="2"/>
        <v>1.4999999999999999E-2</v>
      </c>
      <c r="S137" s="199">
        <v>0</v>
      </c>
      <c r="T137" s="200">
        <f t="shared" si="3"/>
        <v>0</v>
      </c>
      <c r="AR137" s="23" t="s">
        <v>181</v>
      </c>
      <c r="AT137" s="23" t="s">
        <v>176</v>
      </c>
      <c r="AU137" s="23" t="s">
        <v>145</v>
      </c>
      <c r="AY137" s="23" t="s">
        <v>142</v>
      </c>
      <c r="BE137" s="201">
        <f t="shared" si="4"/>
        <v>0</v>
      </c>
      <c r="BF137" s="201">
        <f t="shared" si="5"/>
        <v>0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23" t="s">
        <v>76</v>
      </c>
      <c r="BK137" s="201">
        <f t="shared" si="9"/>
        <v>0</v>
      </c>
      <c r="BL137" s="23" t="s">
        <v>145</v>
      </c>
      <c r="BM137" s="23" t="s">
        <v>262</v>
      </c>
    </row>
    <row r="138" spans="2:65" s="1" customFormat="1" ht="22.5" customHeight="1">
      <c r="B138" s="40"/>
      <c r="C138" s="214" t="s">
        <v>263</v>
      </c>
      <c r="D138" s="214" t="s">
        <v>176</v>
      </c>
      <c r="E138" s="215" t="s">
        <v>264</v>
      </c>
      <c r="F138" s="216" t="s">
        <v>265</v>
      </c>
      <c r="G138" s="217" t="s">
        <v>151</v>
      </c>
      <c r="H138" s="218">
        <v>5</v>
      </c>
      <c r="I138" s="219"/>
      <c r="J138" s="220">
        <f t="shared" si="0"/>
        <v>0</v>
      </c>
      <c r="K138" s="216" t="s">
        <v>180</v>
      </c>
      <c r="L138" s="221"/>
      <c r="M138" s="222" t="s">
        <v>21</v>
      </c>
      <c r="N138" s="223" t="s">
        <v>42</v>
      </c>
      <c r="O138" s="41"/>
      <c r="P138" s="199">
        <f t="shared" si="1"/>
        <v>0</v>
      </c>
      <c r="Q138" s="199">
        <v>1.4999999999999999E-2</v>
      </c>
      <c r="R138" s="199">
        <f t="shared" si="2"/>
        <v>7.4999999999999997E-2</v>
      </c>
      <c r="S138" s="199">
        <v>0</v>
      </c>
      <c r="T138" s="200">
        <f t="shared" si="3"/>
        <v>0</v>
      </c>
      <c r="AR138" s="23" t="s">
        <v>181</v>
      </c>
      <c r="AT138" s="23" t="s">
        <v>176</v>
      </c>
      <c r="AU138" s="23" t="s">
        <v>145</v>
      </c>
      <c r="AY138" s="23" t="s">
        <v>142</v>
      </c>
      <c r="BE138" s="201">
        <f t="shared" si="4"/>
        <v>0</v>
      </c>
      <c r="BF138" s="201">
        <f t="shared" si="5"/>
        <v>0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23" t="s">
        <v>76</v>
      </c>
      <c r="BK138" s="201">
        <f t="shared" si="9"/>
        <v>0</v>
      </c>
      <c r="BL138" s="23" t="s">
        <v>145</v>
      </c>
      <c r="BM138" s="23" t="s">
        <v>266</v>
      </c>
    </row>
    <row r="139" spans="2:65" s="1" customFormat="1" ht="22.5" customHeight="1">
      <c r="B139" s="40"/>
      <c r="C139" s="214" t="s">
        <v>267</v>
      </c>
      <c r="D139" s="214" t="s">
        <v>176</v>
      </c>
      <c r="E139" s="215" t="s">
        <v>268</v>
      </c>
      <c r="F139" s="216" t="s">
        <v>269</v>
      </c>
      <c r="G139" s="217" t="s">
        <v>151</v>
      </c>
      <c r="H139" s="218">
        <v>1</v>
      </c>
      <c r="I139" s="219"/>
      <c r="J139" s="220">
        <f t="shared" si="0"/>
        <v>0</v>
      </c>
      <c r="K139" s="216" t="s">
        <v>180</v>
      </c>
      <c r="L139" s="221"/>
      <c r="M139" s="222" t="s">
        <v>21</v>
      </c>
      <c r="N139" s="223" t="s">
        <v>42</v>
      </c>
      <c r="O139" s="41"/>
      <c r="P139" s="199">
        <f t="shared" si="1"/>
        <v>0</v>
      </c>
      <c r="Q139" s="199">
        <v>5.0000000000000001E-3</v>
      </c>
      <c r="R139" s="199">
        <f t="shared" si="2"/>
        <v>5.0000000000000001E-3</v>
      </c>
      <c r="S139" s="199">
        <v>0</v>
      </c>
      <c r="T139" s="200">
        <f t="shared" si="3"/>
        <v>0</v>
      </c>
      <c r="AR139" s="23" t="s">
        <v>181</v>
      </c>
      <c r="AT139" s="23" t="s">
        <v>176</v>
      </c>
      <c r="AU139" s="23" t="s">
        <v>145</v>
      </c>
      <c r="AY139" s="23" t="s">
        <v>142</v>
      </c>
      <c r="BE139" s="201">
        <f t="shared" si="4"/>
        <v>0</v>
      </c>
      <c r="BF139" s="201">
        <f t="shared" si="5"/>
        <v>0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23" t="s">
        <v>76</v>
      </c>
      <c r="BK139" s="201">
        <f t="shared" si="9"/>
        <v>0</v>
      </c>
      <c r="BL139" s="23" t="s">
        <v>145</v>
      </c>
      <c r="BM139" s="23" t="s">
        <v>270</v>
      </c>
    </row>
    <row r="140" spans="2:65" s="1" customFormat="1" ht="22.5" customHeight="1">
      <c r="B140" s="40"/>
      <c r="C140" s="214" t="s">
        <v>271</v>
      </c>
      <c r="D140" s="214" t="s">
        <v>176</v>
      </c>
      <c r="E140" s="215" t="s">
        <v>272</v>
      </c>
      <c r="F140" s="216" t="s">
        <v>273</v>
      </c>
      <c r="G140" s="217" t="s">
        <v>151</v>
      </c>
      <c r="H140" s="218">
        <v>55</v>
      </c>
      <c r="I140" s="219"/>
      <c r="J140" s="220">
        <f t="shared" si="0"/>
        <v>0</v>
      </c>
      <c r="K140" s="216" t="s">
        <v>180</v>
      </c>
      <c r="L140" s="221"/>
      <c r="M140" s="222" t="s">
        <v>21</v>
      </c>
      <c r="N140" s="223" t="s">
        <v>42</v>
      </c>
      <c r="O140" s="41"/>
      <c r="P140" s="199">
        <f t="shared" si="1"/>
        <v>0</v>
      </c>
      <c r="Q140" s="199">
        <v>3.0000000000000001E-3</v>
      </c>
      <c r="R140" s="199">
        <f t="shared" si="2"/>
        <v>0.16500000000000001</v>
      </c>
      <c r="S140" s="199">
        <v>0</v>
      </c>
      <c r="T140" s="200">
        <f t="shared" si="3"/>
        <v>0</v>
      </c>
      <c r="AR140" s="23" t="s">
        <v>181</v>
      </c>
      <c r="AT140" s="23" t="s">
        <v>176</v>
      </c>
      <c r="AU140" s="23" t="s">
        <v>145</v>
      </c>
      <c r="AY140" s="23" t="s">
        <v>142</v>
      </c>
      <c r="BE140" s="201">
        <f t="shared" si="4"/>
        <v>0</v>
      </c>
      <c r="BF140" s="201">
        <f t="shared" si="5"/>
        <v>0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23" t="s">
        <v>76</v>
      </c>
      <c r="BK140" s="201">
        <f t="shared" si="9"/>
        <v>0</v>
      </c>
      <c r="BL140" s="23" t="s">
        <v>145</v>
      </c>
      <c r="BM140" s="23" t="s">
        <v>274</v>
      </c>
    </row>
    <row r="141" spans="2:65" s="1" customFormat="1" ht="22.5" customHeight="1">
      <c r="B141" s="40"/>
      <c r="C141" s="214" t="s">
        <v>275</v>
      </c>
      <c r="D141" s="214" t="s">
        <v>176</v>
      </c>
      <c r="E141" s="215" t="s">
        <v>276</v>
      </c>
      <c r="F141" s="216" t="s">
        <v>277</v>
      </c>
      <c r="G141" s="217" t="s">
        <v>151</v>
      </c>
      <c r="H141" s="218">
        <v>25</v>
      </c>
      <c r="I141" s="219"/>
      <c r="J141" s="220">
        <f t="shared" si="0"/>
        <v>0</v>
      </c>
      <c r="K141" s="216" t="s">
        <v>180</v>
      </c>
      <c r="L141" s="221"/>
      <c r="M141" s="222" t="s">
        <v>21</v>
      </c>
      <c r="N141" s="223" t="s">
        <v>42</v>
      </c>
      <c r="O141" s="41"/>
      <c r="P141" s="199">
        <f t="shared" si="1"/>
        <v>0</v>
      </c>
      <c r="Q141" s="199">
        <v>5.0000000000000001E-3</v>
      </c>
      <c r="R141" s="199">
        <f t="shared" si="2"/>
        <v>0.125</v>
      </c>
      <c r="S141" s="199">
        <v>0</v>
      </c>
      <c r="T141" s="200">
        <f t="shared" si="3"/>
        <v>0</v>
      </c>
      <c r="AR141" s="23" t="s">
        <v>181</v>
      </c>
      <c r="AT141" s="23" t="s">
        <v>176</v>
      </c>
      <c r="AU141" s="23" t="s">
        <v>145</v>
      </c>
      <c r="AY141" s="23" t="s">
        <v>142</v>
      </c>
      <c r="BE141" s="201">
        <f t="shared" si="4"/>
        <v>0</v>
      </c>
      <c r="BF141" s="201">
        <f t="shared" si="5"/>
        <v>0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23" t="s">
        <v>76</v>
      </c>
      <c r="BK141" s="201">
        <f t="shared" si="9"/>
        <v>0</v>
      </c>
      <c r="BL141" s="23" t="s">
        <v>145</v>
      </c>
      <c r="BM141" s="23" t="s">
        <v>278</v>
      </c>
    </row>
    <row r="142" spans="2:65" s="1" customFormat="1" ht="22.5" customHeight="1">
      <c r="B142" s="40"/>
      <c r="C142" s="214" t="s">
        <v>279</v>
      </c>
      <c r="D142" s="214" t="s">
        <v>176</v>
      </c>
      <c r="E142" s="215" t="s">
        <v>280</v>
      </c>
      <c r="F142" s="216" t="s">
        <v>281</v>
      </c>
      <c r="G142" s="217" t="s">
        <v>151</v>
      </c>
      <c r="H142" s="218">
        <v>21</v>
      </c>
      <c r="I142" s="219"/>
      <c r="J142" s="220">
        <f t="shared" si="0"/>
        <v>0</v>
      </c>
      <c r="K142" s="216" t="s">
        <v>180</v>
      </c>
      <c r="L142" s="221"/>
      <c r="M142" s="222" t="s">
        <v>21</v>
      </c>
      <c r="N142" s="223" t="s">
        <v>42</v>
      </c>
      <c r="O142" s="41"/>
      <c r="P142" s="199">
        <f t="shared" si="1"/>
        <v>0</v>
      </c>
      <c r="Q142" s="199">
        <v>3.0000000000000001E-3</v>
      </c>
      <c r="R142" s="199">
        <f t="shared" si="2"/>
        <v>6.3E-2</v>
      </c>
      <c r="S142" s="199">
        <v>0</v>
      </c>
      <c r="T142" s="200">
        <f t="shared" si="3"/>
        <v>0</v>
      </c>
      <c r="AR142" s="23" t="s">
        <v>181</v>
      </c>
      <c r="AT142" s="23" t="s">
        <v>176</v>
      </c>
      <c r="AU142" s="23" t="s">
        <v>145</v>
      </c>
      <c r="AY142" s="23" t="s">
        <v>142</v>
      </c>
      <c r="BE142" s="201">
        <f t="shared" si="4"/>
        <v>0</v>
      </c>
      <c r="BF142" s="201">
        <f t="shared" si="5"/>
        <v>0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23" t="s">
        <v>76</v>
      </c>
      <c r="BK142" s="201">
        <f t="shared" si="9"/>
        <v>0</v>
      </c>
      <c r="BL142" s="23" t="s">
        <v>145</v>
      </c>
      <c r="BM142" s="23" t="s">
        <v>282</v>
      </c>
    </row>
    <row r="143" spans="2:65" s="1" customFormat="1" ht="22.5" customHeight="1">
      <c r="B143" s="40"/>
      <c r="C143" s="214" t="s">
        <v>283</v>
      </c>
      <c r="D143" s="214" t="s">
        <v>176</v>
      </c>
      <c r="E143" s="215" t="s">
        <v>284</v>
      </c>
      <c r="F143" s="216" t="s">
        <v>285</v>
      </c>
      <c r="G143" s="217" t="s">
        <v>151</v>
      </c>
      <c r="H143" s="218">
        <v>12</v>
      </c>
      <c r="I143" s="219"/>
      <c r="J143" s="220">
        <f t="shared" si="0"/>
        <v>0</v>
      </c>
      <c r="K143" s="216" t="s">
        <v>180</v>
      </c>
      <c r="L143" s="221"/>
      <c r="M143" s="222" t="s">
        <v>21</v>
      </c>
      <c r="N143" s="223" t="s">
        <v>42</v>
      </c>
      <c r="O143" s="41"/>
      <c r="P143" s="199">
        <f t="shared" si="1"/>
        <v>0</v>
      </c>
      <c r="Q143" s="199">
        <v>3.0000000000000001E-3</v>
      </c>
      <c r="R143" s="199">
        <f t="shared" si="2"/>
        <v>3.6000000000000004E-2</v>
      </c>
      <c r="S143" s="199">
        <v>0</v>
      </c>
      <c r="T143" s="200">
        <f t="shared" si="3"/>
        <v>0</v>
      </c>
      <c r="AR143" s="23" t="s">
        <v>181</v>
      </c>
      <c r="AT143" s="23" t="s">
        <v>176</v>
      </c>
      <c r="AU143" s="23" t="s">
        <v>145</v>
      </c>
      <c r="AY143" s="23" t="s">
        <v>142</v>
      </c>
      <c r="BE143" s="201">
        <f t="shared" si="4"/>
        <v>0</v>
      </c>
      <c r="BF143" s="201">
        <f t="shared" si="5"/>
        <v>0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23" t="s">
        <v>76</v>
      </c>
      <c r="BK143" s="201">
        <f t="shared" si="9"/>
        <v>0</v>
      </c>
      <c r="BL143" s="23" t="s">
        <v>145</v>
      </c>
      <c r="BM143" s="23" t="s">
        <v>286</v>
      </c>
    </row>
    <row r="144" spans="2:65" s="1" customFormat="1" ht="22.5" customHeight="1">
      <c r="B144" s="40"/>
      <c r="C144" s="214" t="s">
        <v>287</v>
      </c>
      <c r="D144" s="214" t="s">
        <v>176</v>
      </c>
      <c r="E144" s="215" t="s">
        <v>288</v>
      </c>
      <c r="F144" s="216" t="s">
        <v>289</v>
      </c>
      <c r="G144" s="217" t="s">
        <v>151</v>
      </c>
      <c r="H144" s="218">
        <v>29</v>
      </c>
      <c r="I144" s="219"/>
      <c r="J144" s="220">
        <f t="shared" si="0"/>
        <v>0</v>
      </c>
      <c r="K144" s="216" t="s">
        <v>180</v>
      </c>
      <c r="L144" s="221"/>
      <c r="M144" s="222" t="s">
        <v>21</v>
      </c>
      <c r="N144" s="223" t="s">
        <v>42</v>
      </c>
      <c r="O144" s="41"/>
      <c r="P144" s="199">
        <f t="shared" si="1"/>
        <v>0</v>
      </c>
      <c r="Q144" s="199">
        <v>3.0000000000000001E-3</v>
      </c>
      <c r="R144" s="199">
        <f t="shared" si="2"/>
        <v>8.7000000000000008E-2</v>
      </c>
      <c r="S144" s="199">
        <v>0</v>
      </c>
      <c r="T144" s="200">
        <f t="shared" si="3"/>
        <v>0</v>
      </c>
      <c r="AR144" s="23" t="s">
        <v>181</v>
      </c>
      <c r="AT144" s="23" t="s">
        <v>176</v>
      </c>
      <c r="AU144" s="23" t="s">
        <v>145</v>
      </c>
      <c r="AY144" s="23" t="s">
        <v>142</v>
      </c>
      <c r="BE144" s="201">
        <f t="shared" si="4"/>
        <v>0</v>
      </c>
      <c r="BF144" s="201">
        <f t="shared" si="5"/>
        <v>0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23" t="s">
        <v>76</v>
      </c>
      <c r="BK144" s="201">
        <f t="shared" si="9"/>
        <v>0</v>
      </c>
      <c r="BL144" s="23" t="s">
        <v>145</v>
      </c>
      <c r="BM144" s="23" t="s">
        <v>290</v>
      </c>
    </row>
    <row r="145" spans="2:65" s="1" customFormat="1" ht="22.5" customHeight="1">
      <c r="B145" s="40"/>
      <c r="C145" s="214" t="s">
        <v>291</v>
      </c>
      <c r="D145" s="214" t="s">
        <v>176</v>
      </c>
      <c r="E145" s="215" t="s">
        <v>292</v>
      </c>
      <c r="F145" s="216" t="s">
        <v>293</v>
      </c>
      <c r="G145" s="217" t="s">
        <v>151</v>
      </c>
      <c r="H145" s="218">
        <v>3</v>
      </c>
      <c r="I145" s="219"/>
      <c r="J145" s="220">
        <f t="shared" si="0"/>
        <v>0</v>
      </c>
      <c r="K145" s="216" t="s">
        <v>180</v>
      </c>
      <c r="L145" s="221"/>
      <c r="M145" s="222" t="s">
        <v>21</v>
      </c>
      <c r="N145" s="223" t="s">
        <v>42</v>
      </c>
      <c r="O145" s="41"/>
      <c r="P145" s="199">
        <f t="shared" si="1"/>
        <v>0</v>
      </c>
      <c r="Q145" s="199">
        <v>3.0000000000000001E-3</v>
      </c>
      <c r="R145" s="199">
        <f t="shared" si="2"/>
        <v>9.0000000000000011E-3</v>
      </c>
      <c r="S145" s="199">
        <v>0</v>
      </c>
      <c r="T145" s="200">
        <f t="shared" si="3"/>
        <v>0</v>
      </c>
      <c r="AR145" s="23" t="s">
        <v>181</v>
      </c>
      <c r="AT145" s="23" t="s">
        <v>176</v>
      </c>
      <c r="AU145" s="23" t="s">
        <v>145</v>
      </c>
      <c r="AY145" s="23" t="s">
        <v>142</v>
      </c>
      <c r="BE145" s="201">
        <f t="shared" si="4"/>
        <v>0</v>
      </c>
      <c r="BF145" s="201">
        <f t="shared" si="5"/>
        <v>0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23" t="s">
        <v>76</v>
      </c>
      <c r="BK145" s="201">
        <f t="shared" si="9"/>
        <v>0</v>
      </c>
      <c r="BL145" s="23" t="s">
        <v>145</v>
      </c>
      <c r="BM145" s="23" t="s">
        <v>294</v>
      </c>
    </row>
    <row r="146" spans="2:65" s="1" customFormat="1" ht="22.5" customHeight="1">
      <c r="B146" s="40"/>
      <c r="C146" s="214" t="s">
        <v>295</v>
      </c>
      <c r="D146" s="214" t="s">
        <v>176</v>
      </c>
      <c r="E146" s="215" t="s">
        <v>296</v>
      </c>
      <c r="F146" s="216" t="s">
        <v>297</v>
      </c>
      <c r="G146" s="217" t="s">
        <v>151</v>
      </c>
      <c r="H146" s="218">
        <v>8</v>
      </c>
      <c r="I146" s="219"/>
      <c r="J146" s="220">
        <f t="shared" si="0"/>
        <v>0</v>
      </c>
      <c r="K146" s="216" t="s">
        <v>180</v>
      </c>
      <c r="L146" s="221"/>
      <c r="M146" s="222" t="s">
        <v>21</v>
      </c>
      <c r="N146" s="223" t="s">
        <v>42</v>
      </c>
      <c r="O146" s="41"/>
      <c r="P146" s="199">
        <f t="shared" si="1"/>
        <v>0</v>
      </c>
      <c r="Q146" s="199">
        <v>3.0000000000000001E-3</v>
      </c>
      <c r="R146" s="199">
        <f t="shared" si="2"/>
        <v>2.4E-2</v>
      </c>
      <c r="S146" s="199">
        <v>0</v>
      </c>
      <c r="T146" s="200">
        <f t="shared" si="3"/>
        <v>0</v>
      </c>
      <c r="AR146" s="23" t="s">
        <v>181</v>
      </c>
      <c r="AT146" s="23" t="s">
        <v>176</v>
      </c>
      <c r="AU146" s="23" t="s">
        <v>145</v>
      </c>
      <c r="AY146" s="23" t="s">
        <v>142</v>
      </c>
      <c r="BE146" s="201">
        <f t="shared" si="4"/>
        <v>0</v>
      </c>
      <c r="BF146" s="201">
        <f t="shared" si="5"/>
        <v>0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23" t="s">
        <v>76</v>
      </c>
      <c r="BK146" s="201">
        <f t="shared" si="9"/>
        <v>0</v>
      </c>
      <c r="BL146" s="23" t="s">
        <v>145</v>
      </c>
      <c r="BM146" s="23" t="s">
        <v>298</v>
      </c>
    </row>
    <row r="147" spans="2:65" s="1" customFormat="1" ht="22.5" customHeight="1">
      <c r="B147" s="40"/>
      <c r="C147" s="214" t="s">
        <v>299</v>
      </c>
      <c r="D147" s="214" t="s">
        <v>176</v>
      </c>
      <c r="E147" s="215" t="s">
        <v>300</v>
      </c>
      <c r="F147" s="216" t="s">
        <v>301</v>
      </c>
      <c r="G147" s="217" t="s">
        <v>151</v>
      </c>
      <c r="H147" s="218">
        <v>7</v>
      </c>
      <c r="I147" s="219"/>
      <c r="J147" s="220">
        <f t="shared" si="0"/>
        <v>0</v>
      </c>
      <c r="K147" s="216" t="s">
        <v>180</v>
      </c>
      <c r="L147" s="221"/>
      <c r="M147" s="222" t="s">
        <v>21</v>
      </c>
      <c r="N147" s="223" t="s">
        <v>42</v>
      </c>
      <c r="O147" s="41"/>
      <c r="P147" s="199">
        <f t="shared" si="1"/>
        <v>0</v>
      </c>
      <c r="Q147" s="199">
        <v>3.0000000000000001E-3</v>
      </c>
      <c r="R147" s="199">
        <f t="shared" si="2"/>
        <v>2.1000000000000001E-2</v>
      </c>
      <c r="S147" s="199">
        <v>0</v>
      </c>
      <c r="T147" s="200">
        <f t="shared" si="3"/>
        <v>0</v>
      </c>
      <c r="AR147" s="23" t="s">
        <v>181</v>
      </c>
      <c r="AT147" s="23" t="s">
        <v>176</v>
      </c>
      <c r="AU147" s="23" t="s">
        <v>145</v>
      </c>
      <c r="AY147" s="23" t="s">
        <v>142</v>
      </c>
      <c r="BE147" s="201">
        <f t="shared" si="4"/>
        <v>0</v>
      </c>
      <c r="BF147" s="201">
        <f t="shared" si="5"/>
        <v>0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23" t="s">
        <v>76</v>
      </c>
      <c r="BK147" s="201">
        <f t="shared" si="9"/>
        <v>0</v>
      </c>
      <c r="BL147" s="23" t="s">
        <v>145</v>
      </c>
      <c r="BM147" s="23" t="s">
        <v>302</v>
      </c>
    </row>
    <row r="148" spans="2:65" s="1" customFormat="1" ht="22.5" customHeight="1">
      <c r="B148" s="40"/>
      <c r="C148" s="214" t="s">
        <v>303</v>
      </c>
      <c r="D148" s="214" t="s">
        <v>176</v>
      </c>
      <c r="E148" s="215" t="s">
        <v>304</v>
      </c>
      <c r="F148" s="216" t="s">
        <v>305</v>
      </c>
      <c r="G148" s="217" t="s">
        <v>151</v>
      </c>
      <c r="H148" s="218">
        <v>5</v>
      </c>
      <c r="I148" s="219"/>
      <c r="J148" s="220">
        <f t="shared" si="0"/>
        <v>0</v>
      </c>
      <c r="K148" s="216" t="s">
        <v>180</v>
      </c>
      <c r="L148" s="221"/>
      <c r="M148" s="222" t="s">
        <v>21</v>
      </c>
      <c r="N148" s="223" t="s">
        <v>42</v>
      </c>
      <c r="O148" s="41"/>
      <c r="P148" s="199">
        <f t="shared" si="1"/>
        <v>0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AR148" s="23" t="s">
        <v>181</v>
      </c>
      <c r="AT148" s="23" t="s">
        <v>176</v>
      </c>
      <c r="AU148" s="23" t="s">
        <v>145</v>
      </c>
      <c r="AY148" s="23" t="s">
        <v>142</v>
      </c>
      <c r="BE148" s="201">
        <f t="shared" si="4"/>
        <v>0</v>
      </c>
      <c r="BF148" s="201">
        <f t="shared" si="5"/>
        <v>0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23" t="s">
        <v>76</v>
      </c>
      <c r="BK148" s="201">
        <f t="shared" si="9"/>
        <v>0</v>
      </c>
      <c r="BL148" s="23" t="s">
        <v>145</v>
      </c>
      <c r="BM148" s="23" t="s">
        <v>306</v>
      </c>
    </row>
    <row r="149" spans="2:65" s="1" customFormat="1" ht="22.5" customHeight="1">
      <c r="B149" s="40"/>
      <c r="C149" s="214" t="s">
        <v>307</v>
      </c>
      <c r="D149" s="214" t="s">
        <v>176</v>
      </c>
      <c r="E149" s="215" t="s">
        <v>308</v>
      </c>
      <c r="F149" s="216" t="s">
        <v>309</v>
      </c>
      <c r="G149" s="217" t="s">
        <v>151</v>
      </c>
      <c r="H149" s="218">
        <v>15</v>
      </c>
      <c r="I149" s="219"/>
      <c r="J149" s="220">
        <f t="shared" si="0"/>
        <v>0</v>
      </c>
      <c r="K149" s="216" t="s">
        <v>180</v>
      </c>
      <c r="L149" s="221"/>
      <c r="M149" s="222" t="s">
        <v>21</v>
      </c>
      <c r="N149" s="223" t="s">
        <v>42</v>
      </c>
      <c r="O149" s="41"/>
      <c r="P149" s="199">
        <f t="shared" si="1"/>
        <v>0</v>
      </c>
      <c r="Q149" s="199">
        <v>0</v>
      </c>
      <c r="R149" s="199">
        <f t="shared" si="2"/>
        <v>0</v>
      </c>
      <c r="S149" s="199">
        <v>0</v>
      </c>
      <c r="T149" s="200">
        <f t="shared" si="3"/>
        <v>0</v>
      </c>
      <c r="AR149" s="23" t="s">
        <v>181</v>
      </c>
      <c r="AT149" s="23" t="s">
        <v>176</v>
      </c>
      <c r="AU149" s="23" t="s">
        <v>145</v>
      </c>
      <c r="AY149" s="23" t="s">
        <v>142</v>
      </c>
      <c r="BE149" s="201">
        <f t="shared" si="4"/>
        <v>0</v>
      </c>
      <c r="BF149" s="201">
        <f t="shared" si="5"/>
        <v>0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23" t="s">
        <v>76</v>
      </c>
      <c r="BK149" s="201">
        <f t="shared" si="9"/>
        <v>0</v>
      </c>
      <c r="BL149" s="23" t="s">
        <v>145</v>
      </c>
      <c r="BM149" s="23" t="s">
        <v>310</v>
      </c>
    </row>
    <row r="150" spans="2:65" s="1" customFormat="1" ht="22.5" customHeight="1">
      <c r="B150" s="40"/>
      <c r="C150" s="214" t="s">
        <v>311</v>
      </c>
      <c r="D150" s="214" t="s">
        <v>176</v>
      </c>
      <c r="E150" s="215" t="s">
        <v>312</v>
      </c>
      <c r="F150" s="216" t="s">
        <v>313</v>
      </c>
      <c r="G150" s="217" t="s">
        <v>151</v>
      </c>
      <c r="H150" s="218">
        <v>10</v>
      </c>
      <c r="I150" s="219"/>
      <c r="J150" s="220">
        <f t="shared" si="0"/>
        <v>0</v>
      </c>
      <c r="K150" s="216" t="s">
        <v>180</v>
      </c>
      <c r="L150" s="221"/>
      <c r="M150" s="222" t="s">
        <v>21</v>
      </c>
      <c r="N150" s="223" t="s">
        <v>42</v>
      </c>
      <c r="O150" s="41"/>
      <c r="P150" s="199">
        <f t="shared" si="1"/>
        <v>0</v>
      </c>
      <c r="Q150" s="199">
        <v>0</v>
      </c>
      <c r="R150" s="199">
        <f t="shared" si="2"/>
        <v>0</v>
      </c>
      <c r="S150" s="199">
        <v>0</v>
      </c>
      <c r="T150" s="200">
        <f t="shared" si="3"/>
        <v>0</v>
      </c>
      <c r="AR150" s="23" t="s">
        <v>181</v>
      </c>
      <c r="AT150" s="23" t="s">
        <v>176</v>
      </c>
      <c r="AU150" s="23" t="s">
        <v>145</v>
      </c>
      <c r="AY150" s="23" t="s">
        <v>142</v>
      </c>
      <c r="BE150" s="201">
        <f t="shared" si="4"/>
        <v>0</v>
      </c>
      <c r="BF150" s="201">
        <f t="shared" si="5"/>
        <v>0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23" t="s">
        <v>76</v>
      </c>
      <c r="BK150" s="201">
        <f t="shared" si="9"/>
        <v>0</v>
      </c>
      <c r="BL150" s="23" t="s">
        <v>145</v>
      </c>
      <c r="BM150" s="23" t="s">
        <v>314</v>
      </c>
    </row>
    <row r="151" spans="2:65" s="1" customFormat="1" ht="22.5" customHeight="1">
      <c r="B151" s="40"/>
      <c r="C151" s="214" t="s">
        <v>315</v>
      </c>
      <c r="D151" s="214" t="s">
        <v>176</v>
      </c>
      <c r="E151" s="215" t="s">
        <v>316</v>
      </c>
      <c r="F151" s="216" t="s">
        <v>317</v>
      </c>
      <c r="G151" s="217" t="s">
        <v>151</v>
      </c>
      <c r="H151" s="218">
        <v>28</v>
      </c>
      <c r="I151" s="219"/>
      <c r="J151" s="220">
        <f t="shared" si="0"/>
        <v>0</v>
      </c>
      <c r="K151" s="216" t="s">
        <v>180</v>
      </c>
      <c r="L151" s="221"/>
      <c r="M151" s="222" t="s">
        <v>21</v>
      </c>
      <c r="N151" s="223" t="s">
        <v>42</v>
      </c>
      <c r="O151" s="41"/>
      <c r="P151" s="199">
        <f t="shared" si="1"/>
        <v>0</v>
      </c>
      <c r="Q151" s="199">
        <v>0</v>
      </c>
      <c r="R151" s="199">
        <f t="shared" si="2"/>
        <v>0</v>
      </c>
      <c r="S151" s="199">
        <v>0</v>
      </c>
      <c r="T151" s="200">
        <f t="shared" si="3"/>
        <v>0</v>
      </c>
      <c r="AR151" s="23" t="s">
        <v>181</v>
      </c>
      <c r="AT151" s="23" t="s">
        <v>176</v>
      </c>
      <c r="AU151" s="23" t="s">
        <v>145</v>
      </c>
      <c r="AY151" s="23" t="s">
        <v>142</v>
      </c>
      <c r="BE151" s="201">
        <f t="shared" si="4"/>
        <v>0</v>
      </c>
      <c r="BF151" s="201">
        <f t="shared" si="5"/>
        <v>0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23" t="s">
        <v>76</v>
      </c>
      <c r="BK151" s="201">
        <f t="shared" si="9"/>
        <v>0</v>
      </c>
      <c r="BL151" s="23" t="s">
        <v>145</v>
      </c>
      <c r="BM151" s="23" t="s">
        <v>318</v>
      </c>
    </row>
    <row r="152" spans="2:65" s="10" customFormat="1" ht="22.35" customHeight="1">
      <c r="B152" s="171"/>
      <c r="C152" s="172"/>
      <c r="D152" s="187" t="s">
        <v>70</v>
      </c>
      <c r="E152" s="188" t="s">
        <v>319</v>
      </c>
      <c r="F152" s="188" t="s">
        <v>320</v>
      </c>
      <c r="G152" s="172"/>
      <c r="H152" s="172"/>
      <c r="I152" s="175"/>
      <c r="J152" s="189">
        <f>BK152</f>
        <v>0</v>
      </c>
      <c r="K152" s="172"/>
      <c r="L152" s="177"/>
      <c r="M152" s="178"/>
      <c r="N152" s="179"/>
      <c r="O152" s="179"/>
      <c r="P152" s="180">
        <f>SUM(P153:P154)</f>
        <v>0</v>
      </c>
      <c r="Q152" s="179"/>
      <c r="R152" s="180">
        <f>SUM(R153:R154)</f>
        <v>0</v>
      </c>
      <c r="S152" s="179"/>
      <c r="T152" s="181">
        <f>SUM(T153:T154)</f>
        <v>0</v>
      </c>
      <c r="AR152" s="182" t="s">
        <v>76</v>
      </c>
      <c r="AT152" s="183" t="s">
        <v>70</v>
      </c>
      <c r="AU152" s="183" t="s">
        <v>88</v>
      </c>
      <c r="AY152" s="182" t="s">
        <v>142</v>
      </c>
      <c r="BK152" s="184">
        <f>SUM(BK153:BK154)</f>
        <v>0</v>
      </c>
    </row>
    <row r="153" spans="2:65" s="1" customFormat="1" ht="31.5" customHeight="1">
      <c r="B153" s="40"/>
      <c r="C153" s="190" t="s">
        <v>321</v>
      </c>
      <c r="D153" s="190" t="s">
        <v>148</v>
      </c>
      <c r="E153" s="191" t="s">
        <v>322</v>
      </c>
      <c r="F153" s="192" t="s">
        <v>323</v>
      </c>
      <c r="G153" s="193" t="s">
        <v>172</v>
      </c>
      <c r="H153" s="194">
        <v>1.6719999999999999</v>
      </c>
      <c r="I153" s="195"/>
      <c r="J153" s="196">
        <f>ROUND(I153*H153,2)</f>
        <v>0</v>
      </c>
      <c r="K153" s="192" t="s">
        <v>152</v>
      </c>
      <c r="L153" s="60"/>
      <c r="M153" s="197" t="s">
        <v>21</v>
      </c>
      <c r="N153" s="198" t="s">
        <v>42</v>
      </c>
      <c r="O153" s="4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3" t="s">
        <v>145</v>
      </c>
      <c r="AT153" s="23" t="s">
        <v>148</v>
      </c>
      <c r="AU153" s="23" t="s">
        <v>87</v>
      </c>
      <c r="AY153" s="23" t="s">
        <v>142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3" t="s">
        <v>76</v>
      </c>
      <c r="BK153" s="201">
        <f>ROUND(I153*H153,2)</f>
        <v>0</v>
      </c>
      <c r="BL153" s="23" t="s">
        <v>145</v>
      </c>
      <c r="BM153" s="23" t="s">
        <v>324</v>
      </c>
    </row>
    <row r="154" spans="2:65" s="1" customFormat="1" ht="31.5" customHeight="1">
      <c r="B154" s="40"/>
      <c r="C154" s="190" t="s">
        <v>325</v>
      </c>
      <c r="D154" s="190" t="s">
        <v>148</v>
      </c>
      <c r="E154" s="191" t="s">
        <v>326</v>
      </c>
      <c r="F154" s="192" t="s">
        <v>327</v>
      </c>
      <c r="G154" s="193" t="s">
        <v>172</v>
      </c>
      <c r="H154" s="194">
        <v>1.6719999999999999</v>
      </c>
      <c r="I154" s="195"/>
      <c r="J154" s="196">
        <f>ROUND(I154*H154,2)</f>
        <v>0</v>
      </c>
      <c r="K154" s="192" t="s">
        <v>152</v>
      </c>
      <c r="L154" s="60"/>
      <c r="M154" s="197" t="s">
        <v>21</v>
      </c>
      <c r="N154" s="198" t="s">
        <v>42</v>
      </c>
      <c r="O154" s="4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3" t="s">
        <v>145</v>
      </c>
      <c r="AT154" s="23" t="s">
        <v>148</v>
      </c>
      <c r="AU154" s="23" t="s">
        <v>87</v>
      </c>
      <c r="AY154" s="23" t="s">
        <v>142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3" t="s">
        <v>76</v>
      </c>
      <c r="BK154" s="201">
        <f>ROUND(I154*H154,2)</f>
        <v>0</v>
      </c>
      <c r="BL154" s="23" t="s">
        <v>145</v>
      </c>
      <c r="BM154" s="23" t="s">
        <v>328</v>
      </c>
    </row>
    <row r="155" spans="2:65" s="10" customFormat="1" ht="29.85" hidden="1" customHeight="1">
      <c r="B155" s="171"/>
      <c r="C155" s="172"/>
      <c r="D155" s="173" t="s">
        <v>70</v>
      </c>
      <c r="E155" s="185" t="s">
        <v>329</v>
      </c>
      <c r="F155" s="185" t="s">
        <v>330</v>
      </c>
      <c r="G155" s="172"/>
      <c r="H155" s="172"/>
      <c r="I155" s="175"/>
      <c r="J155" s="186">
        <f>BK155</f>
        <v>0</v>
      </c>
      <c r="K155" s="172"/>
      <c r="L155" s="177"/>
      <c r="M155" s="178"/>
      <c r="N155" s="179"/>
      <c r="O155" s="179"/>
      <c r="P155" s="180">
        <f>P156+P180+P202+P226+P249+P274+P295+P318+P339</f>
        <v>0</v>
      </c>
      <c r="Q155" s="179"/>
      <c r="R155" s="180">
        <f>R156+R180+R202+R226+R249+R274+R295+R318+R339</f>
        <v>8.5769999999999996E-3</v>
      </c>
      <c r="S155" s="179"/>
      <c r="T155" s="181">
        <f>T156+T180+T202+T226+T249+T274+T295+T318+T339</f>
        <v>0</v>
      </c>
      <c r="AR155" s="182" t="s">
        <v>145</v>
      </c>
      <c r="AT155" s="183" t="s">
        <v>70</v>
      </c>
      <c r="AU155" s="183" t="s">
        <v>76</v>
      </c>
      <c r="AY155" s="182" t="s">
        <v>142</v>
      </c>
      <c r="BK155" s="184">
        <f>BK156+BK180+BK202+BK226+BK249+BK274+BK295+BK318+BK339</f>
        <v>0</v>
      </c>
    </row>
    <row r="156" spans="2:65" s="10" customFormat="1" ht="24" customHeight="1">
      <c r="B156" s="171"/>
      <c r="C156" s="172"/>
      <c r="D156" s="187" t="s">
        <v>70</v>
      </c>
      <c r="E156" s="188" t="s">
        <v>331</v>
      </c>
      <c r="F156" s="334" t="s">
        <v>332</v>
      </c>
      <c r="G156" s="172"/>
      <c r="H156" s="172"/>
      <c r="I156" s="175"/>
      <c r="J156" s="189">
        <f>BK156</f>
        <v>0</v>
      </c>
      <c r="K156" s="172"/>
      <c r="L156" s="177"/>
      <c r="M156" s="178"/>
      <c r="N156" s="179"/>
      <c r="O156" s="179"/>
      <c r="P156" s="180">
        <f>SUM(P157:P179)</f>
        <v>0</v>
      </c>
      <c r="Q156" s="179"/>
      <c r="R156" s="180">
        <f>SUM(R157:R179)</f>
        <v>9.5299999999999996E-4</v>
      </c>
      <c r="S156" s="179"/>
      <c r="T156" s="181">
        <f>SUM(T157:T179)</f>
        <v>0</v>
      </c>
      <c r="AR156" s="182" t="s">
        <v>145</v>
      </c>
      <c r="AT156" s="183" t="s">
        <v>70</v>
      </c>
      <c r="AU156" s="183" t="s">
        <v>88</v>
      </c>
      <c r="AY156" s="182" t="s">
        <v>142</v>
      </c>
      <c r="BK156" s="184">
        <f>SUM(BK157:BK179)</f>
        <v>0</v>
      </c>
    </row>
    <row r="157" spans="2:65" s="1" customFormat="1" ht="22.5" customHeight="1">
      <c r="B157" s="40"/>
      <c r="C157" s="190" t="s">
        <v>333</v>
      </c>
      <c r="D157" s="190" t="s">
        <v>148</v>
      </c>
      <c r="E157" s="191" t="s">
        <v>334</v>
      </c>
      <c r="F157" s="192" t="s">
        <v>335</v>
      </c>
      <c r="G157" s="193" t="s">
        <v>91</v>
      </c>
      <c r="H157" s="194">
        <v>1065</v>
      </c>
      <c r="I157" s="195"/>
      <c r="J157" s="196">
        <f>ROUND(I157*H157,2)</f>
        <v>0</v>
      </c>
      <c r="K157" s="192" t="s">
        <v>152</v>
      </c>
      <c r="L157" s="60"/>
      <c r="M157" s="197" t="s">
        <v>21</v>
      </c>
      <c r="N157" s="198" t="s">
        <v>42</v>
      </c>
      <c r="O157" s="4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3" t="s">
        <v>336</v>
      </c>
      <c r="AT157" s="23" t="s">
        <v>148</v>
      </c>
      <c r="AU157" s="23" t="s">
        <v>87</v>
      </c>
      <c r="AY157" s="23" t="s">
        <v>142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3" t="s">
        <v>76</v>
      </c>
      <c r="BK157" s="201">
        <f>ROUND(I157*H157,2)</f>
        <v>0</v>
      </c>
      <c r="BL157" s="23" t="s">
        <v>336</v>
      </c>
      <c r="BM157" s="23" t="s">
        <v>337</v>
      </c>
    </row>
    <row r="158" spans="2:65" s="11" customFormat="1">
      <c r="B158" s="202"/>
      <c r="C158" s="203"/>
      <c r="D158" s="204" t="s">
        <v>154</v>
      </c>
      <c r="E158" s="205" t="s">
        <v>21</v>
      </c>
      <c r="F158" s="206" t="s">
        <v>338</v>
      </c>
      <c r="G158" s="203"/>
      <c r="H158" s="207">
        <v>1065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154</v>
      </c>
      <c r="AU158" s="213" t="s">
        <v>87</v>
      </c>
      <c r="AV158" s="11" t="s">
        <v>88</v>
      </c>
      <c r="AW158" s="11" t="s">
        <v>35</v>
      </c>
      <c r="AX158" s="11" t="s">
        <v>76</v>
      </c>
      <c r="AY158" s="213" t="s">
        <v>142</v>
      </c>
    </row>
    <row r="159" spans="2:65" s="1" customFormat="1" ht="22.5" customHeight="1">
      <c r="B159" s="40"/>
      <c r="C159" s="190" t="s">
        <v>339</v>
      </c>
      <c r="D159" s="190" t="s">
        <v>148</v>
      </c>
      <c r="E159" s="191" t="s">
        <v>340</v>
      </c>
      <c r="F159" s="192" t="s">
        <v>341</v>
      </c>
      <c r="G159" s="193" t="s">
        <v>91</v>
      </c>
      <c r="H159" s="194">
        <v>90</v>
      </c>
      <c r="I159" s="195"/>
      <c r="J159" s="196">
        <f>ROUND(I159*H159,2)</f>
        <v>0</v>
      </c>
      <c r="K159" s="192" t="s">
        <v>152</v>
      </c>
      <c r="L159" s="60"/>
      <c r="M159" s="197" t="s">
        <v>21</v>
      </c>
      <c r="N159" s="198" t="s">
        <v>42</v>
      </c>
      <c r="O159" s="4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3" t="s">
        <v>336</v>
      </c>
      <c r="AT159" s="23" t="s">
        <v>148</v>
      </c>
      <c r="AU159" s="23" t="s">
        <v>87</v>
      </c>
      <c r="AY159" s="23" t="s">
        <v>142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3" t="s">
        <v>76</v>
      </c>
      <c r="BK159" s="201">
        <f>ROUND(I159*H159,2)</f>
        <v>0</v>
      </c>
      <c r="BL159" s="23" t="s">
        <v>336</v>
      </c>
      <c r="BM159" s="23" t="s">
        <v>342</v>
      </c>
    </row>
    <row r="160" spans="2:65" s="11" customFormat="1">
      <c r="B160" s="202"/>
      <c r="C160" s="203"/>
      <c r="D160" s="204" t="s">
        <v>154</v>
      </c>
      <c r="E160" s="205" t="s">
        <v>21</v>
      </c>
      <c r="F160" s="206" t="s">
        <v>343</v>
      </c>
      <c r="G160" s="203"/>
      <c r="H160" s="207">
        <v>90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154</v>
      </c>
      <c r="AU160" s="213" t="s">
        <v>87</v>
      </c>
      <c r="AV160" s="11" t="s">
        <v>88</v>
      </c>
      <c r="AW160" s="11" t="s">
        <v>35</v>
      </c>
      <c r="AX160" s="11" t="s">
        <v>76</v>
      </c>
      <c r="AY160" s="213" t="s">
        <v>142</v>
      </c>
    </row>
    <row r="161" spans="2:65" s="1" customFormat="1" ht="22.5" customHeight="1">
      <c r="B161" s="40"/>
      <c r="C161" s="190" t="s">
        <v>344</v>
      </c>
      <c r="D161" s="190" t="s">
        <v>148</v>
      </c>
      <c r="E161" s="191" t="s">
        <v>345</v>
      </c>
      <c r="F161" s="192" t="s">
        <v>346</v>
      </c>
      <c r="G161" s="193" t="s">
        <v>91</v>
      </c>
      <c r="H161" s="194">
        <v>5550</v>
      </c>
      <c r="I161" s="195"/>
      <c r="J161" s="196">
        <f>ROUND(I161*H161,2)</f>
        <v>0</v>
      </c>
      <c r="K161" s="192" t="s">
        <v>152</v>
      </c>
      <c r="L161" s="60"/>
      <c r="M161" s="197" t="s">
        <v>21</v>
      </c>
      <c r="N161" s="198" t="s">
        <v>42</v>
      </c>
      <c r="O161" s="4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3" t="s">
        <v>336</v>
      </c>
      <c r="AT161" s="23" t="s">
        <v>148</v>
      </c>
      <c r="AU161" s="23" t="s">
        <v>87</v>
      </c>
      <c r="AY161" s="23" t="s">
        <v>142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3" t="s">
        <v>76</v>
      </c>
      <c r="BK161" s="201">
        <f>ROUND(I161*H161,2)</f>
        <v>0</v>
      </c>
      <c r="BL161" s="23" t="s">
        <v>336</v>
      </c>
      <c r="BM161" s="23" t="s">
        <v>347</v>
      </c>
    </row>
    <row r="162" spans="2:65" s="11" customFormat="1">
      <c r="B162" s="202"/>
      <c r="C162" s="203"/>
      <c r="D162" s="204" t="s">
        <v>154</v>
      </c>
      <c r="E162" s="205" t="s">
        <v>21</v>
      </c>
      <c r="F162" s="206" t="s">
        <v>348</v>
      </c>
      <c r="G162" s="203"/>
      <c r="H162" s="207">
        <v>5550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154</v>
      </c>
      <c r="AU162" s="213" t="s">
        <v>87</v>
      </c>
      <c r="AV162" s="11" t="s">
        <v>88</v>
      </c>
      <c r="AW162" s="11" t="s">
        <v>35</v>
      </c>
      <c r="AX162" s="11" t="s">
        <v>76</v>
      </c>
      <c r="AY162" s="213" t="s">
        <v>142</v>
      </c>
    </row>
    <row r="163" spans="2:65" s="1" customFormat="1" ht="22.5" customHeight="1">
      <c r="B163" s="40"/>
      <c r="C163" s="190" t="s">
        <v>349</v>
      </c>
      <c r="D163" s="190" t="s">
        <v>148</v>
      </c>
      <c r="E163" s="191" t="s">
        <v>237</v>
      </c>
      <c r="F163" s="192" t="s">
        <v>238</v>
      </c>
      <c r="G163" s="193" t="s">
        <v>234</v>
      </c>
      <c r="H163" s="194">
        <v>102</v>
      </c>
      <c r="I163" s="195"/>
      <c r="J163" s="196">
        <f>ROUND(I163*H163,2)</f>
        <v>0</v>
      </c>
      <c r="K163" s="192" t="s">
        <v>152</v>
      </c>
      <c r="L163" s="60"/>
      <c r="M163" s="197" t="s">
        <v>21</v>
      </c>
      <c r="N163" s="198" t="s">
        <v>42</v>
      </c>
      <c r="O163" s="4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3" t="s">
        <v>145</v>
      </c>
      <c r="AT163" s="23" t="s">
        <v>148</v>
      </c>
      <c r="AU163" s="23" t="s">
        <v>87</v>
      </c>
      <c r="AY163" s="23" t="s">
        <v>142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3" t="s">
        <v>76</v>
      </c>
      <c r="BK163" s="201">
        <f>ROUND(I163*H163,2)</f>
        <v>0</v>
      </c>
      <c r="BL163" s="23" t="s">
        <v>145</v>
      </c>
      <c r="BM163" s="23" t="s">
        <v>350</v>
      </c>
    </row>
    <row r="164" spans="2:65" s="11" customFormat="1">
      <c r="B164" s="202"/>
      <c r="C164" s="203"/>
      <c r="D164" s="224" t="s">
        <v>154</v>
      </c>
      <c r="E164" s="225" t="s">
        <v>21</v>
      </c>
      <c r="F164" s="226" t="s">
        <v>351</v>
      </c>
      <c r="G164" s="203"/>
      <c r="H164" s="227">
        <v>4.5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154</v>
      </c>
      <c r="AU164" s="213" t="s">
        <v>87</v>
      </c>
      <c r="AV164" s="11" t="s">
        <v>88</v>
      </c>
      <c r="AW164" s="11" t="s">
        <v>35</v>
      </c>
      <c r="AX164" s="11" t="s">
        <v>71</v>
      </c>
      <c r="AY164" s="213" t="s">
        <v>142</v>
      </c>
    </row>
    <row r="165" spans="2:65" s="11" customFormat="1">
      <c r="B165" s="202"/>
      <c r="C165" s="203"/>
      <c r="D165" s="224" t="s">
        <v>154</v>
      </c>
      <c r="E165" s="225" t="s">
        <v>21</v>
      </c>
      <c r="F165" s="226" t="s">
        <v>352</v>
      </c>
      <c r="G165" s="203"/>
      <c r="H165" s="227">
        <v>5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154</v>
      </c>
      <c r="AU165" s="213" t="s">
        <v>87</v>
      </c>
      <c r="AV165" s="11" t="s">
        <v>88</v>
      </c>
      <c r="AW165" s="11" t="s">
        <v>35</v>
      </c>
      <c r="AX165" s="11" t="s">
        <v>71</v>
      </c>
      <c r="AY165" s="213" t="s">
        <v>142</v>
      </c>
    </row>
    <row r="166" spans="2:65" s="11" customFormat="1">
      <c r="B166" s="202"/>
      <c r="C166" s="203"/>
      <c r="D166" s="224" t="s">
        <v>154</v>
      </c>
      <c r="E166" s="225" t="s">
        <v>21</v>
      </c>
      <c r="F166" s="226" t="s">
        <v>353</v>
      </c>
      <c r="G166" s="203"/>
      <c r="H166" s="227">
        <v>92.5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154</v>
      </c>
      <c r="AU166" s="213" t="s">
        <v>87</v>
      </c>
      <c r="AV166" s="11" t="s">
        <v>88</v>
      </c>
      <c r="AW166" s="11" t="s">
        <v>35</v>
      </c>
      <c r="AX166" s="11" t="s">
        <v>71</v>
      </c>
      <c r="AY166" s="213" t="s">
        <v>142</v>
      </c>
    </row>
    <row r="167" spans="2:65" s="12" customFormat="1">
      <c r="B167" s="228"/>
      <c r="C167" s="229"/>
      <c r="D167" s="204" t="s">
        <v>154</v>
      </c>
      <c r="E167" s="230" t="s">
        <v>21</v>
      </c>
      <c r="F167" s="231" t="s">
        <v>186</v>
      </c>
      <c r="G167" s="229"/>
      <c r="H167" s="232">
        <v>102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154</v>
      </c>
      <c r="AU167" s="238" t="s">
        <v>87</v>
      </c>
      <c r="AV167" s="12" t="s">
        <v>145</v>
      </c>
      <c r="AW167" s="12" t="s">
        <v>35</v>
      </c>
      <c r="AX167" s="12" t="s">
        <v>76</v>
      </c>
      <c r="AY167" s="238" t="s">
        <v>142</v>
      </c>
    </row>
    <row r="168" spans="2:65" s="1" customFormat="1" ht="22.5" customHeight="1">
      <c r="B168" s="40"/>
      <c r="C168" s="190" t="s">
        <v>354</v>
      </c>
      <c r="D168" s="190" t="s">
        <v>148</v>
      </c>
      <c r="E168" s="191" t="s">
        <v>232</v>
      </c>
      <c r="F168" s="192" t="s">
        <v>233</v>
      </c>
      <c r="G168" s="193" t="s">
        <v>234</v>
      </c>
      <c r="H168" s="194">
        <v>102</v>
      </c>
      <c r="I168" s="195"/>
      <c r="J168" s="196">
        <f>ROUND(I168*H168,2)</f>
        <v>0</v>
      </c>
      <c r="K168" s="192" t="s">
        <v>152</v>
      </c>
      <c r="L168" s="60"/>
      <c r="M168" s="197" t="s">
        <v>21</v>
      </c>
      <c r="N168" s="198" t="s">
        <v>42</v>
      </c>
      <c r="O168" s="4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AR168" s="23" t="s">
        <v>145</v>
      </c>
      <c r="AT168" s="23" t="s">
        <v>148</v>
      </c>
      <c r="AU168" s="23" t="s">
        <v>87</v>
      </c>
      <c r="AY168" s="23" t="s">
        <v>142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3" t="s">
        <v>76</v>
      </c>
      <c r="BK168" s="201">
        <f>ROUND(I168*H168,2)</f>
        <v>0</v>
      </c>
      <c r="BL168" s="23" t="s">
        <v>145</v>
      </c>
      <c r="BM168" s="23" t="s">
        <v>355</v>
      </c>
    </row>
    <row r="169" spans="2:65" s="1" customFormat="1" ht="22.5" customHeight="1">
      <c r="B169" s="40"/>
      <c r="C169" s="190" t="s">
        <v>356</v>
      </c>
      <c r="D169" s="190" t="s">
        <v>148</v>
      </c>
      <c r="E169" s="191" t="s">
        <v>243</v>
      </c>
      <c r="F169" s="192" t="s">
        <v>244</v>
      </c>
      <c r="G169" s="193" t="s">
        <v>234</v>
      </c>
      <c r="H169" s="194">
        <v>102</v>
      </c>
      <c r="I169" s="195"/>
      <c r="J169" s="196">
        <f>ROUND(I169*H169,2)</f>
        <v>0</v>
      </c>
      <c r="K169" s="192" t="s">
        <v>152</v>
      </c>
      <c r="L169" s="60"/>
      <c r="M169" s="197" t="s">
        <v>21</v>
      </c>
      <c r="N169" s="198" t="s">
        <v>42</v>
      </c>
      <c r="O169" s="4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3" t="s">
        <v>145</v>
      </c>
      <c r="AT169" s="23" t="s">
        <v>148</v>
      </c>
      <c r="AU169" s="23" t="s">
        <v>87</v>
      </c>
      <c r="AY169" s="23" t="s">
        <v>142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3" t="s">
        <v>76</v>
      </c>
      <c r="BK169" s="201">
        <f>ROUND(I169*H169,2)</f>
        <v>0</v>
      </c>
      <c r="BL169" s="23" t="s">
        <v>145</v>
      </c>
      <c r="BM169" s="23" t="s">
        <v>357</v>
      </c>
    </row>
    <row r="170" spans="2:65" s="1" customFormat="1" ht="22.5" customHeight="1">
      <c r="B170" s="40"/>
      <c r="C170" s="214" t="s">
        <v>358</v>
      </c>
      <c r="D170" s="214" t="s">
        <v>176</v>
      </c>
      <c r="E170" s="215" t="s">
        <v>246</v>
      </c>
      <c r="F170" s="216" t="s">
        <v>247</v>
      </c>
      <c r="G170" s="217" t="s">
        <v>234</v>
      </c>
      <c r="H170" s="218">
        <v>102</v>
      </c>
      <c r="I170" s="219"/>
      <c r="J170" s="220">
        <f>ROUND(I170*H170,2)</f>
        <v>0</v>
      </c>
      <c r="K170" s="216" t="s">
        <v>152</v>
      </c>
      <c r="L170" s="221"/>
      <c r="M170" s="222" t="s">
        <v>21</v>
      </c>
      <c r="N170" s="223" t="s">
        <v>42</v>
      </c>
      <c r="O170" s="4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23" t="s">
        <v>181</v>
      </c>
      <c r="AT170" s="23" t="s">
        <v>176</v>
      </c>
      <c r="AU170" s="23" t="s">
        <v>87</v>
      </c>
      <c r="AY170" s="23" t="s">
        <v>142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3" t="s">
        <v>76</v>
      </c>
      <c r="BK170" s="201">
        <f>ROUND(I170*H170,2)</f>
        <v>0</v>
      </c>
      <c r="BL170" s="23" t="s">
        <v>145</v>
      </c>
      <c r="BM170" s="23" t="s">
        <v>359</v>
      </c>
    </row>
    <row r="171" spans="2:65" s="1" customFormat="1" ht="22.5" customHeight="1">
      <c r="B171" s="40"/>
      <c r="C171" s="190" t="s">
        <v>360</v>
      </c>
      <c r="D171" s="190" t="s">
        <v>148</v>
      </c>
      <c r="E171" s="191" t="s">
        <v>361</v>
      </c>
      <c r="F171" s="192" t="s">
        <v>362</v>
      </c>
      <c r="G171" s="193" t="s">
        <v>91</v>
      </c>
      <c r="H171" s="194">
        <v>1905</v>
      </c>
      <c r="I171" s="195"/>
      <c r="J171" s="196">
        <f>ROUND(I171*H171,2)</f>
        <v>0</v>
      </c>
      <c r="K171" s="192" t="s">
        <v>152</v>
      </c>
      <c r="L171" s="60"/>
      <c r="M171" s="197" t="s">
        <v>21</v>
      </c>
      <c r="N171" s="198" t="s">
        <v>42</v>
      </c>
      <c r="O171" s="4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3" t="s">
        <v>145</v>
      </c>
      <c r="AT171" s="23" t="s">
        <v>148</v>
      </c>
      <c r="AU171" s="23" t="s">
        <v>87</v>
      </c>
      <c r="AY171" s="23" t="s">
        <v>142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3" t="s">
        <v>76</v>
      </c>
      <c r="BK171" s="201">
        <f>ROUND(I171*H171,2)</f>
        <v>0</v>
      </c>
      <c r="BL171" s="23" t="s">
        <v>145</v>
      </c>
      <c r="BM171" s="23" t="s">
        <v>363</v>
      </c>
    </row>
    <row r="172" spans="2:65" s="11" customFormat="1">
      <c r="B172" s="202"/>
      <c r="C172" s="203"/>
      <c r="D172" s="204" t="s">
        <v>154</v>
      </c>
      <c r="E172" s="205" t="s">
        <v>21</v>
      </c>
      <c r="F172" s="206" t="s">
        <v>364</v>
      </c>
      <c r="G172" s="203"/>
      <c r="H172" s="207">
        <v>1905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154</v>
      </c>
      <c r="AU172" s="213" t="s">
        <v>87</v>
      </c>
      <c r="AV172" s="11" t="s">
        <v>88</v>
      </c>
      <c r="AW172" s="11" t="s">
        <v>35</v>
      </c>
      <c r="AX172" s="11" t="s">
        <v>76</v>
      </c>
      <c r="AY172" s="213" t="s">
        <v>142</v>
      </c>
    </row>
    <row r="173" spans="2:65" s="1" customFormat="1" ht="22.5" customHeight="1">
      <c r="B173" s="40"/>
      <c r="C173" s="214" t="s">
        <v>365</v>
      </c>
      <c r="D173" s="214" t="s">
        <v>176</v>
      </c>
      <c r="E173" s="215" t="s">
        <v>366</v>
      </c>
      <c r="F173" s="216" t="s">
        <v>367</v>
      </c>
      <c r="G173" s="217" t="s">
        <v>368</v>
      </c>
      <c r="H173" s="218">
        <v>0.95299999999999996</v>
      </c>
      <c r="I173" s="219"/>
      <c r="J173" s="220">
        <f>ROUND(I173*H173,2)</f>
        <v>0</v>
      </c>
      <c r="K173" s="216" t="s">
        <v>152</v>
      </c>
      <c r="L173" s="221"/>
      <c r="M173" s="222" t="s">
        <v>21</v>
      </c>
      <c r="N173" s="223" t="s">
        <v>42</v>
      </c>
      <c r="O173" s="41"/>
      <c r="P173" s="199">
        <f>O173*H173</f>
        <v>0</v>
      </c>
      <c r="Q173" s="199">
        <v>1E-3</v>
      </c>
      <c r="R173" s="199">
        <f>Q173*H173</f>
        <v>9.5299999999999996E-4</v>
      </c>
      <c r="S173" s="199">
        <v>0</v>
      </c>
      <c r="T173" s="200">
        <f>S173*H173</f>
        <v>0</v>
      </c>
      <c r="AR173" s="23" t="s">
        <v>181</v>
      </c>
      <c r="AT173" s="23" t="s">
        <v>176</v>
      </c>
      <c r="AU173" s="23" t="s">
        <v>87</v>
      </c>
      <c r="AY173" s="23" t="s">
        <v>142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3" t="s">
        <v>76</v>
      </c>
      <c r="BK173" s="201">
        <f>ROUND(I173*H173,2)</f>
        <v>0</v>
      </c>
      <c r="BL173" s="23" t="s">
        <v>145</v>
      </c>
      <c r="BM173" s="23" t="s">
        <v>369</v>
      </c>
    </row>
    <row r="174" spans="2:65" s="11" customFormat="1">
      <c r="B174" s="202"/>
      <c r="C174" s="203"/>
      <c r="D174" s="204" t="s">
        <v>154</v>
      </c>
      <c r="E174" s="203"/>
      <c r="F174" s="206" t="s">
        <v>370</v>
      </c>
      <c r="G174" s="203"/>
      <c r="H174" s="207">
        <v>0.95299999999999996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154</v>
      </c>
      <c r="AU174" s="213" t="s">
        <v>87</v>
      </c>
      <c r="AV174" s="11" t="s">
        <v>88</v>
      </c>
      <c r="AW174" s="11" t="s">
        <v>6</v>
      </c>
      <c r="AX174" s="11" t="s">
        <v>76</v>
      </c>
      <c r="AY174" s="213" t="s">
        <v>142</v>
      </c>
    </row>
    <row r="175" spans="2:65" s="1" customFormat="1" ht="22.5" customHeight="1">
      <c r="B175" s="40"/>
      <c r="C175" s="190" t="s">
        <v>371</v>
      </c>
      <c r="D175" s="190" t="s">
        <v>148</v>
      </c>
      <c r="E175" s="191" t="s">
        <v>372</v>
      </c>
      <c r="F175" s="192" t="s">
        <v>373</v>
      </c>
      <c r="G175" s="193" t="s">
        <v>151</v>
      </c>
      <c r="H175" s="194">
        <v>40</v>
      </c>
      <c r="I175" s="195"/>
      <c r="J175" s="196">
        <f>ROUND(I175*H175,2)</f>
        <v>0</v>
      </c>
      <c r="K175" s="192" t="s">
        <v>180</v>
      </c>
      <c r="L175" s="60"/>
      <c r="M175" s="197" t="s">
        <v>21</v>
      </c>
      <c r="N175" s="198" t="s">
        <v>42</v>
      </c>
      <c r="O175" s="4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3" t="s">
        <v>145</v>
      </c>
      <c r="AT175" s="23" t="s">
        <v>148</v>
      </c>
      <c r="AU175" s="23" t="s">
        <v>87</v>
      </c>
      <c r="AY175" s="23" t="s">
        <v>142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3" t="s">
        <v>76</v>
      </c>
      <c r="BK175" s="201">
        <f>ROUND(I175*H175,2)</f>
        <v>0</v>
      </c>
      <c r="BL175" s="23" t="s">
        <v>145</v>
      </c>
      <c r="BM175" s="23" t="s">
        <v>374</v>
      </c>
    </row>
    <row r="176" spans="2:65" s="11" customFormat="1">
      <c r="B176" s="202"/>
      <c r="C176" s="203"/>
      <c r="D176" s="204" t="s">
        <v>154</v>
      </c>
      <c r="E176" s="205" t="s">
        <v>21</v>
      </c>
      <c r="F176" s="206" t="s">
        <v>375</v>
      </c>
      <c r="G176" s="203"/>
      <c r="H176" s="207">
        <v>40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154</v>
      </c>
      <c r="AU176" s="213" t="s">
        <v>87</v>
      </c>
      <c r="AV176" s="11" t="s">
        <v>88</v>
      </c>
      <c r="AW176" s="11" t="s">
        <v>35</v>
      </c>
      <c r="AX176" s="11" t="s">
        <v>76</v>
      </c>
      <c r="AY176" s="213" t="s">
        <v>142</v>
      </c>
    </row>
    <row r="177" spans="2:65" s="1" customFormat="1" ht="31.5" customHeight="1">
      <c r="B177" s="40"/>
      <c r="C177" s="190" t="s">
        <v>376</v>
      </c>
      <c r="D177" s="190" t="s">
        <v>148</v>
      </c>
      <c r="E177" s="191" t="s">
        <v>377</v>
      </c>
      <c r="F177" s="192" t="s">
        <v>378</v>
      </c>
      <c r="G177" s="193" t="s">
        <v>151</v>
      </c>
      <c r="H177" s="194">
        <v>20</v>
      </c>
      <c r="I177" s="195"/>
      <c r="J177" s="196">
        <f>ROUND(I177*H177,2)</f>
        <v>0</v>
      </c>
      <c r="K177" s="192" t="s">
        <v>152</v>
      </c>
      <c r="L177" s="60"/>
      <c r="M177" s="197" t="s">
        <v>21</v>
      </c>
      <c r="N177" s="198" t="s">
        <v>42</v>
      </c>
      <c r="O177" s="4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3" t="s">
        <v>145</v>
      </c>
      <c r="AT177" s="23" t="s">
        <v>148</v>
      </c>
      <c r="AU177" s="23" t="s">
        <v>87</v>
      </c>
      <c r="AY177" s="23" t="s">
        <v>142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3" t="s">
        <v>76</v>
      </c>
      <c r="BK177" s="201">
        <f>ROUND(I177*H177,2)</f>
        <v>0</v>
      </c>
      <c r="BL177" s="23" t="s">
        <v>145</v>
      </c>
      <c r="BM177" s="23" t="s">
        <v>379</v>
      </c>
    </row>
    <row r="178" spans="2:65" s="11" customFormat="1">
      <c r="B178" s="202"/>
      <c r="C178" s="203"/>
      <c r="D178" s="204" t="s">
        <v>154</v>
      </c>
      <c r="E178" s="205" t="s">
        <v>21</v>
      </c>
      <c r="F178" s="206" t="s">
        <v>98</v>
      </c>
      <c r="G178" s="203"/>
      <c r="H178" s="207">
        <v>20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154</v>
      </c>
      <c r="AU178" s="213" t="s">
        <v>87</v>
      </c>
      <c r="AV178" s="11" t="s">
        <v>88</v>
      </c>
      <c r="AW178" s="11" t="s">
        <v>35</v>
      </c>
      <c r="AX178" s="11" t="s">
        <v>76</v>
      </c>
      <c r="AY178" s="213" t="s">
        <v>142</v>
      </c>
    </row>
    <row r="179" spans="2:65" s="1" customFormat="1" ht="22.5" customHeight="1">
      <c r="B179" s="40"/>
      <c r="C179" s="190" t="s">
        <v>380</v>
      </c>
      <c r="D179" s="190" t="s">
        <v>148</v>
      </c>
      <c r="E179" s="191" t="s">
        <v>381</v>
      </c>
      <c r="F179" s="192" t="s">
        <v>382</v>
      </c>
      <c r="G179" s="193" t="s">
        <v>151</v>
      </c>
      <c r="H179" s="194">
        <v>43</v>
      </c>
      <c r="I179" s="195"/>
      <c r="J179" s="196">
        <f>ROUND(I179*H179,2)</f>
        <v>0</v>
      </c>
      <c r="K179" s="192" t="s">
        <v>180</v>
      </c>
      <c r="L179" s="60"/>
      <c r="M179" s="197" t="s">
        <v>21</v>
      </c>
      <c r="N179" s="198" t="s">
        <v>42</v>
      </c>
      <c r="O179" s="41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AR179" s="23" t="s">
        <v>76</v>
      </c>
      <c r="AT179" s="23" t="s">
        <v>148</v>
      </c>
      <c r="AU179" s="23" t="s">
        <v>87</v>
      </c>
      <c r="AY179" s="23" t="s">
        <v>142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23" t="s">
        <v>76</v>
      </c>
      <c r="BK179" s="201">
        <f>ROUND(I179*H179,2)</f>
        <v>0</v>
      </c>
      <c r="BL179" s="23" t="s">
        <v>76</v>
      </c>
      <c r="BM179" s="23" t="s">
        <v>383</v>
      </c>
    </row>
    <row r="180" spans="2:65" s="10" customFormat="1" ht="22.35" customHeight="1">
      <c r="B180" s="171"/>
      <c r="C180" s="172"/>
      <c r="D180" s="187" t="s">
        <v>70</v>
      </c>
      <c r="E180" s="188" t="s">
        <v>384</v>
      </c>
      <c r="F180" s="334" t="s">
        <v>385</v>
      </c>
      <c r="G180" s="172"/>
      <c r="H180" s="172"/>
      <c r="I180" s="175"/>
      <c r="J180" s="189">
        <f>BK180</f>
        <v>0</v>
      </c>
      <c r="K180" s="172"/>
      <c r="L180" s="177"/>
      <c r="M180" s="178"/>
      <c r="N180" s="179"/>
      <c r="O180" s="179"/>
      <c r="P180" s="180">
        <f>SUM(P181:P201)</f>
        <v>0</v>
      </c>
      <c r="Q180" s="179"/>
      <c r="R180" s="180">
        <f>SUM(R181:R201)</f>
        <v>9.5299999999999996E-4</v>
      </c>
      <c r="S180" s="179"/>
      <c r="T180" s="181">
        <f>SUM(T181:T201)</f>
        <v>0</v>
      </c>
      <c r="AR180" s="182" t="s">
        <v>145</v>
      </c>
      <c r="AT180" s="183" t="s">
        <v>70</v>
      </c>
      <c r="AU180" s="183" t="s">
        <v>88</v>
      </c>
      <c r="AY180" s="182" t="s">
        <v>142</v>
      </c>
      <c r="BK180" s="184">
        <f>SUM(BK181:BK201)</f>
        <v>0</v>
      </c>
    </row>
    <row r="181" spans="2:65" s="1" customFormat="1" ht="22.5" customHeight="1">
      <c r="B181" s="40"/>
      <c r="C181" s="190" t="s">
        <v>386</v>
      </c>
      <c r="D181" s="190" t="s">
        <v>148</v>
      </c>
      <c r="E181" s="191" t="s">
        <v>334</v>
      </c>
      <c r="F181" s="192" t="s">
        <v>335</v>
      </c>
      <c r="G181" s="193" t="s">
        <v>91</v>
      </c>
      <c r="H181" s="194">
        <v>1065</v>
      </c>
      <c r="I181" s="195"/>
      <c r="J181" s="196">
        <f>ROUND(I181*H181,2)</f>
        <v>0</v>
      </c>
      <c r="K181" s="192" t="s">
        <v>152</v>
      </c>
      <c r="L181" s="60"/>
      <c r="M181" s="197" t="s">
        <v>21</v>
      </c>
      <c r="N181" s="198" t="s">
        <v>42</v>
      </c>
      <c r="O181" s="4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AR181" s="23" t="s">
        <v>336</v>
      </c>
      <c r="AT181" s="23" t="s">
        <v>148</v>
      </c>
      <c r="AU181" s="23" t="s">
        <v>87</v>
      </c>
      <c r="AY181" s="23" t="s">
        <v>142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3" t="s">
        <v>76</v>
      </c>
      <c r="BK181" s="201">
        <f>ROUND(I181*H181,2)</f>
        <v>0</v>
      </c>
      <c r="BL181" s="23" t="s">
        <v>336</v>
      </c>
      <c r="BM181" s="23" t="s">
        <v>387</v>
      </c>
    </row>
    <row r="182" spans="2:65" s="11" customFormat="1">
      <c r="B182" s="202"/>
      <c r="C182" s="203"/>
      <c r="D182" s="204" t="s">
        <v>154</v>
      </c>
      <c r="E182" s="205" t="s">
        <v>21</v>
      </c>
      <c r="F182" s="206" t="s">
        <v>338</v>
      </c>
      <c r="G182" s="203"/>
      <c r="H182" s="207">
        <v>1065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154</v>
      </c>
      <c r="AU182" s="213" t="s">
        <v>87</v>
      </c>
      <c r="AV182" s="11" t="s">
        <v>88</v>
      </c>
      <c r="AW182" s="11" t="s">
        <v>35</v>
      </c>
      <c r="AX182" s="11" t="s">
        <v>76</v>
      </c>
      <c r="AY182" s="213" t="s">
        <v>142</v>
      </c>
    </row>
    <row r="183" spans="2:65" s="1" customFormat="1" ht="22.5" customHeight="1">
      <c r="B183" s="40"/>
      <c r="C183" s="190" t="s">
        <v>388</v>
      </c>
      <c r="D183" s="190" t="s">
        <v>148</v>
      </c>
      <c r="E183" s="191" t="s">
        <v>340</v>
      </c>
      <c r="F183" s="192" t="s">
        <v>341</v>
      </c>
      <c r="G183" s="193" t="s">
        <v>91</v>
      </c>
      <c r="H183" s="194">
        <v>90</v>
      </c>
      <c r="I183" s="195"/>
      <c r="J183" s="196">
        <f>ROUND(I183*H183,2)</f>
        <v>0</v>
      </c>
      <c r="K183" s="192" t="s">
        <v>152</v>
      </c>
      <c r="L183" s="60"/>
      <c r="M183" s="197" t="s">
        <v>21</v>
      </c>
      <c r="N183" s="198" t="s">
        <v>42</v>
      </c>
      <c r="O183" s="4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AR183" s="23" t="s">
        <v>336</v>
      </c>
      <c r="AT183" s="23" t="s">
        <v>148</v>
      </c>
      <c r="AU183" s="23" t="s">
        <v>87</v>
      </c>
      <c r="AY183" s="23" t="s">
        <v>142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3" t="s">
        <v>76</v>
      </c>
      <c r="BK183" s="201">
        <f>ROUND(I183*H183,2)</f>
        <v>0</v>
      </c>
      <c r="BL183" s="23" t="s">
        <v>336</v>
      </c>
      <c r="BM183" s="23" t="s">
        <v>389</v>
      </c>
    </row>
    <row r="184" spans="2:65" s="11" customFormat="1">
      <c r="B184" s="202"/>
      <c r="C184" s="203"/>
      <c r="D184" s="204" t="s">
        <v>154</v>
      </c>
      <c r="E184" s="205" t="s">
        <v>21</v>
      </c>
      <c r="F184" s="206" t="s">
        <v>343</v>
      </c>
      <c r="G184" s="203"/>
      <c r="H184" s="207">
        <v>90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154</v>
      </c>
      <c r="AU184" s="213" t="s">
        <v>87</v>
      </c>
      <c r="AV184" s="11" t="s">
        <v>88</v>
      </c>
      <c r="AW184" s="11" t="s">
        <v>35</v>
      </c>
      <c r="AX184" s="11" t="s">
        <v>76</v>
      </c>
      <c r="AY184" s="213" t="s">
        <v>142</v>
      </c>
    </row>
    <row r="185" spans="2:65" s="1" customFormat="1" ht="22.5" customHeight="1">
      <c r="B185" s="40"/>
      <c r="C185" s="190" t="s">
        <v>390</v>
      </c>
      <c r="D185" s="190" t="s">
        <v>148</v>
      </c>
      <c r="E185" s="191" t="s">
        <v>345</v>
      </c>
      <c r="F185" s="192" t="s">
        <v>346</v>
      </c>
      <c r="G185" s="193" t="s">
        <v>91</v>
      </c>
      <c r="H185" s="194">
        <v>5550</v>
      </c>
      <c r="I185" s="195"/>
      <c r="J185" s="196">
        <f>ROUND(I185*H185,2)</f>
        <v>0</v>
      </c>
      <c r="K185" s="192" t="s">
        <v>152</v>
      </c>
      <c r="L185" s="60"/>
      <c r="M185" s="197" t="s">
        <v>21</v>
      </c>
      <c r="N185" s="198" t="s">
        <v>42</v>
      </c>
      <c r="O185" s="4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AR185" s="23" t="s">
        <v>336</v>
      </c>
      <c r="AT185" s="23" t="s">
        <v>148</v>
      </c>
      <c r="AU185" s="23" t="s">
        <v>87</v>
      </c>
      <c r="AY185" s="23" t="s">
        <v>142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3" t="s">
        <v>76</v>
      </c>
      <c r="BK185" s="201">
        <f>ROUND(I185*H185,2)</f>
        <v>0</v>
      </c>
      <c r="BL185" s="23" t="s">
        <v>336</v>
      </c>
      <c r="BM185" s="23" t="s">
        <v>391</v>
      </c>
    </row>
    <row r="186" spans="2:65" s="11" customFormat="1">
      <c r="B186" s="202"/>
      <c r="C186" s="203"/>
      <c r="D186" s="204" t="s">
        <v>154</v>
      </c>
      <c r="E186" s="205" t="s">
        <v>21</v>
      </c>
      <c r="F186" s="206" t="s">
        <v>348</v>
      </c>
      <c r="G186" s="203"/>
      <c r="H186" s="207">
        <v>5550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154</v>
      </c>
      <c r="AU186" s="213" t="s">
        <v>87</v>
      </c>
      <c r="AV186" s="11" t="s">
        <v>88</v>
      </c>
      <c r="AW186" s="11" t="s">
        <v>35</v>
      </c>
      <c r="AX186" s="11" t="s">
        <v>76</v>
      </c>
      <c r="AY186" s="213" t="s">
        <v>142</v>
      </c>
    </row>
    <row r="187" spans="2:65" s="1" customFormat="1" ht="22.5" customHeight="1">
      <c r="B187" s="40"/>
      <c r="C187" s="190" t="s">
        <v>392</v>
      </c>
      <c r="D187" s="190" t="s">
        <v>148</v>
      </c>
      <c r="E187" s="191" t="s">
        <v>237</v>
      </c>
      <c r="F187" s="192" t="s">
        <v>238</v>
      </c>
      <c r="G187" s="193" t="s">
        <v>234</v>
      </c>
      <c r="H187" s="194">
        <v>101</v>
      </c>
      <c r="I187" s="195"/>
      <c r="J187" s="196">
        <f>ROUND(I187*H187,2)</f>
        <v>0</v>
      </c>
      <c r="K187" s="192" t="s">
        <v>152</v>
      </c>
      <c r="L187" s="60"/>
      <c r="M187" s="197" t="s">
        <v>21</v>
      </c>
      <c r="N187" s="198" t="s">
        <v>42</v>
      </c>
      <c r="O187" s="4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AR187" s="23" t="s">
        <v>336</v>
      </c>
      <c r="AT187" s="23" t="s">
        <v>148</v>
      </c>
      <c r="AU187" s="23" t="s">
        <v>87</v>
      </c>
      <c r="AY187" s="23" t="s">
        <v>142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3" t="s">
        <v>76</v>
      </c>
      <c r="BK187" s="201">
        <f>ROUND(I187*H187,2)</f>
        <v>0</v>
      </c>
      <c r="BL187" s="23" t="s">
        <v>336</v>
      </c>
      <c r="BM187" s="23" t="s">
        <v>393</v>
      </c>
    </row>
    <row r="188" spans="2:65" s="11" customFormat="1">
      <c r="B188" s="202"/>
      <c r="C188" s="203"/>
      <c r="D188" s="224" t="s">
        <v>154</v>
      </c>
      <c r="E188" s="225" t="s">
        <v>21</v>
      </c>
      <c r="F188" s="226" t="s">
        <v>394</v>
      </c>
      <c r="G188" s="203"/>
      <c r="H188" s="227">
        <v>3.5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154</v>
      </c>
      <c r="AU188" s="213" t="s">
        <v>87</v>
      </c>
      <c r="AV188" s="11" t="s">
        <v>88</v>
      </c>
      <c r="AW188" s="11" t="s">
        <v>35</v>
      </c>
      <c r="AX188" s="11" t="s">
        <v>71</v>
      </c>
      <c r="AY188" s="213" t="s">
        <v>142</v>
      </c>
    </row>
    <row r="189" spans="2:65" s="11" customFormat="1">
      <c r="B189" s="202"/>
      <c r="C189" s="203"/>
      <c r="D189" s="224" t="s">
        <v>154</v>
      </c>
      <c r="E189" s="225" t="s">
        <v>21</v>
      </c>
      <c r="F189" s="226" t="s">
        <v>352</v>
      </c>
      <c r="G189" s="203"/>
      <c r="H189" s="227">
        <v>5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154</v>
      </c>
      <c r="AU189" s="213" t="s">
        <v>87</v>
      </c>
      <c r="AV189" s="11" t="s">
        <v>88</v>
      </c>
      <c r="AW189" s="11" t="s">
        <v>35</v>
      </c>
      <c r="AX189" s="11" t="s">
        <v>71</v>
      </c>
      <c r="AY189" s="213" t="s">
        <v>142</v>
      </c>
    </row>
    <row r="190" spans="2:65" s="11" customFormat="1">
      <c r="B190" s="202"/>
      <c r="C190" s="203"/>
      <c r="D190" s="224" t="s">
        <v>154</v>
      </c>
      <c r="E190" s="225" t="s">
        <v>21</v>
      </c>
      <c r="F190" s="226" t="s">
        <v>353</v>
      </c>
      <c r="G190" s="203"/>
      <c r="H190" s="227">
        <v>92.5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154</v>
      </c>
      <c r="AU190" s="213" t="s">
        <v>87</v>
      </c>
      <c r="AV190" s="11" t="s">
        <v>88</v>
      </c>
      <c r="AW190" s="11" t="s">
        <v>35</v>
      </c>
      <c r="AX190" s="11" t="s">
        <v>71</v>
      </c>
      <c r="AY190" s="213" t="s">
        <v>142</v>
      </c>
    </row>
    <row r="191" spans="2:65" s="12" customFormat="1">
      <c r="B191" s="228"/>
      <c r="C191" s="229"/>
      <c r="D191" s="204" t="s">
        <v>154</v>
      </c>
      <c r="E191" s="230" t="s">
        <v>21</v>
      </c>
      <c r="F191" s="231" t="s">
        <v>186</v>
      </c>
      <c r="G191" s="229"/>
      <c r="H191" s="232">
        <v>101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154</v>
      </c>
      <c r="AU191" s="238" t="s">
        <v>87</v>
      </c>
      <c r="AV191" s="12" t="s">
        <v>145</v>
      </c>
      <c r="AW191" s="12" t="s">
        <v>35</v>
      </c>
      <c r="AX191" s="12" t="s">
        <v>76</v>
      </c>
      <c r="AY191" s="238" t="s">
        <v>142</v>
      </c>
    </row>
    <row r="192" spans="2:65" s="1" customFormat="1" ht="22.5" customHeight="1">
      <c r="B192" s="40"/>
      <c r="C192" s="190" t="s">
        <v>395</v>
      </c>
      <c r="D192" s="190" t="s">
        <v>148</v>
      </c>
      <c r="E192" s="191" t="s">
        <v>232</v>
      </c>
      <c r="F192" s="192" t="s">
        <v>233</v>
      </c>
      <c r="G192" s="193" t="s">
        <v>234</v>
      </c>
      <c r="H192" s="194">
        <v>101</v>
      </c>
      <c r="I192" s="195"/>
      <c r="J192" s="196">
        <f>ROUND(I192*H192,2)</f>
        <v>0</v>
      </c>
      <c r="K192" s="192" t="s">
        <v>152</v>
      </c>
      <c r="L192" s="60"/>
      <c r="M192" s="197" t="s">
        <v>21</v>
      </c>
      <c r="N192" s="198" t="s">
        <v>42</v>
      </c>
      <c r="O192" s="41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AR192" s="23" t="s">
        <v>336</v>
      </c>
      <c r="AT192" s="23" t="s">
        <v>148</v>
      </c>
      <c r="AU192" s="23" t="s">
        <v>87</v>
      </c>
      <c r="AY192" s="23" t="s">
        <v>142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3" t="s">
        <v>76</v>
      </c>
      <c r="BK192" s="201">
        <f>ROUND(I192*H192,2)</f>
        <v>0</v>
      </c>
      <c r="BL192" s="23" t="s">
        <v>336</v>
      </c>
      <c r="BM192" s="23" t="s">
        <v>396</v>
      </c>
    </row>
    <row r="193" spans="2:65" s="1" customFormat="1" ht="22.5" customHeight="1">
      <c r="B193" s="40"/>
      <c r="C193" s="190" t="s">
        <v>397</v>
      </c>
      <c r="D193" s="190" t="s">
        <v>148</v>
      </c>
      <c r="E193" s="191" t="s">
        <v>243</v>
      </c>
      <c r="F193" s="192" t="s">
        <v>244</v>
      </c>
      <c r="G193" s="193" t="s">
        <v>234</v>
      </c>
      <c r="H193" s="194">
        <v>101</v>
      </c>
      <c r="I193" s="195"/>
      <c r="J193" s="196">
        <f>ROUND(I193*H193,2)</f>
        <v>0</v>
      </c>
      <c r="K193" s="192" t="s">
        <v>152</v>
      </c>
      <c r="L193" s="60"/>
      <c r="M193" s="197" t="s">
        <v>21</v>
      </c>
      <c r="N193" s="198" t="s">
        <v>42</v>
      </c>
      <c r="O193" s="4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23" t="s">
        <v>336</v>
      </c>
      <c r="AT193" s="23" t="s">
        <v>148</v>
      </c>
      <c r="AU193" s="23" t="s">
        <v>87</v>
      </c>
      <c r="AY193" s="23" t="s">
        <v>142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3" t="s">
        <v>76</v>
      </c>
      <c r="BK193" s="201">
        <f>ROUND(I193*H193,2)</f>
        <v>0</v>
      </c>
      <c r="BL193" s="23" t="s">
        <v>336</v>
      </c>
      <c r="BM193" s="23" t="s">
        <v>398</v>
      </c>
    </row>
    <row r="194" spans="2:65" s="1" customFormat="1" ht="22.5" customHeight="1">
      <c r="B194" s="40"/>
      <c r="C194" s="214" t="s">
        <v>399</v>
      </c>
      <c r="D194" s="214" t="s">
        <v>176</v>
      </c>
      <c r="E194" s="215" t="s">
        <v>246</v>
      </c>
      <c r="F194" s="216" t="s">
        <v>247</v>
      </c>
      <c r="G194" s="217" t="s">
        <v>234</v>
      </c>
      <c r="H194" s="218">
        <v>101</v>
      </c>
      <c r="I194" s="219"/>
      <c r="J194" s="220">
        <f>ROUND(I194*H194,2)</f>
        <v>0</v>
      </c>
      <c r="K194" s="216" t="s">
        <v>152</v>
      </c>
      <c r="L194" s="221"/>
      <c r="M194" s="222" t="s">
        <v>21</v>
      </c>
      <c r="N194" s="223" t="s">
        <v>42</v>
      </c>
      <c r="O194" s="41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AR194" s="23" t="s">
        <v>336</v>
      </c>
      <c r="AT194" s="23" t="s">
        <v>176</v>
      </c>
      <c r="AU194" s="23" t="s">
        <v>87</v>
      </c>
      <c r="AY194" s="23" t="s">
        <v>142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23" t="s">
        <v>76</v>
      </c>
      <c r="BK194" s="201">
        <f>ROUND(I194*H194,2)</f>
        <v>0</v>
      </c>
      <c r="BL194" s="23" t="s">
        <v>336</v>
      </c>
      <c r="BM194" s="23" t="s">
        <v>400</v>
      </c>
    </row>
    <row r="195" spans="2:65" s="1" customFormat="1" ht="22.5" customHeight="1">
      <c r="B195" s="40"/>
      <c r="C195" s="190" t="s">
        <v>401</v>
      </c>
      <c r="D195" s="190" t="s">
        <v>148</v>
      </c>
      <c r="E195" s="191" t="s">
        <v>372</v>
      </c>
      <c r="F195" s="192" t="s">
        <v>373</v>
      </c>
      <c r="G195" s="193" t="s">
        <v>151</v>
      </c>
      <c r="H195" s="194">
        <v>60</v>
      </c>
      <c r="I195" s="195"/>
      <c r="J195" s="196">
        <f>ROUND(I195*H195,2)</f>
        <v>0</v>
      </c>
      <c r="K195" s="192" t="s">
        <v>180</v>
      </c>
      <c r="L195" s="60"/>
      <c r="M195" s="197" t="s">
        <v>21</v>
      </c>
      <c r="N195" s="198" t="s">
        <v>42</v>
      </c>
      <c r="O195" s="4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23" t="s">
        <v>336</v>
      </c>
      <c r="AT195" s="23" t="s">
        <v>148</v>
      </c>
      <c r="AU195" s="23" t="s">
        <v>87</v>
      </c>
      <c r="AY195" s="23" t="s">
        <v>142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3" t="s">
        <v>76</v>
      </c>
      <c r="BK195" s="201">
        <f>ROUND(I195*H195,2)</f>
        <v>0</v>
      </c>
      <c r="BL195" s="23" t="s">
        <v>336</v>
      </c>
      <c r="BM195" s="23" t="s">
        <v>402</v>
      </c>
    </row>
    <row r="196" spans="2:65" s="11" customFormat="1">
      <c r="B196" s="202"/>
      <c r="C196" s="203"/>
      <c r="D196" s="204" t="s">
        <v>154</v>
      </c>
      <c r="E196" s="205" t="s">
        <v>21</v>
      </c>
      <c r="F196" s="206" t="s">
        <v>403</v>
      </c>
      <c r="G196" s="203"/>
      <c r="H196" s="207">
        <v>60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154</v>
      </c>
      <c r="AU196" s="213" t="s">
        <v>87</v>
      </c>
      <c r="AV196" s="11" t="s">
        <v>88</v>
      </c>
      <c r="AW196" s="11" t="s">
        <v>35</v>
      </c>
      <c r="AX196" s="11" t="s">
        <v>76</v>
      </c>
      <c r="AY196" s="213" t="s">
        <v>142</v>
      </c>
    </row>
    <row r="197" spans="2:65" s="1" customFormat="1" ht="22.5" customHeight="1">
      <c r="B197" s="40"/>
      <c r="C197" s="190" t="s">
        <v>404</v>
      </c>
      <c r="D197" s="190" t="s">
        <v>148</v>
      </c>
      <c r="E197" s="191" t="s">
        <v>361</v>
      </c>
      <c r="F197" s="192" t="s">
        <v>362</v>
      </c>
      <c r="G197" s="193" t="s">
        <v>91</v>
      </c>
      <c r="H197" s="194">
        <v>1905</v>
      </c>
      <c r="I197" s="195"/>
      <c r="J197" s="196">
        <f>ROUND(I197*H197,2)</f>
        <v>0</v>
      </c>
      <c r="K197" s="192" t="s">
        <v>152</v>
      </c>
      <c r="L197" s="60"/>
      <c r="M197" s="197" t="s">
        <v>21</v>
      </c>
      <c r="N197" s="198" t="s">
        <v>42</v>
      </c>
      <c r="O197" s="4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AR197" s="23" t="s">
        <v>336</v>
      </c>
      <c r="AT197" s="23" t="s">
        <v>148</v>
      </c>
      <c r="AU197" s="23" t="s">
        <v>87</v>
      </c>
      <c r="AY197" s="23" t="s">
        <v>142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3" t="s">
        <v>76</v>
      </c>
      <c r="BK197" s="201">
        <f>ROUND(I197*H197,2)</f>
        <v>0</v>
      </c>
      <c r="BL197" s="23" t="s">
        <v>336</v>
      </c>
      <c r="BM197" s="23" t="s">
        <v>405</v>
      </c>
    </row>
    <row r="198" spans="2:65" s="11" customFormat="1">
      <c r="B198" s="202"/>
      <c r="C198" s="203"/>
      <c r="D198" s="204" t="s">
        <v>154</v>
      </c>
      <c r="E198" s="205" t="s">
        <v>21</v>
      </c>
      <c r="F198" s="206" t="s">
        <v>364</v>
      </c>
      <c r="G198" s="203"/>
      <c r="H198" s="207">
        <v>1905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154</v>
      </c>
      <c r="AU198" s="213" t="s">
        <v>87</v>
      </c>
      <c r="AV198" s="11" t="s">
        <v>88</v>
      </c>
      <c r="AW198" s="11" t="s">
        <v>35</v>
      </c>
      <c r="AX198" s="11" t="s">
        <v>76</v>
      </c>
      <c r="AY198" s="213" t="s">
        <v>142</v>
      </c>
    </row>
    <row r="199" spans="2:65" s="1" customFormat="1" ht="22.5" customHeight="1">
      <c r="B199" s="40"/>
      <c r="C199" s="214" t="s">
        <v>406</v>
      </c>
      <c r="D199" s="214" t="s">
        <v>176</v>
      </c>
      <c r="E199" s="215" t="s">
        <v>366</v>
      </c>
      <c r="F199" s="216" t="s">
        <v>367</v>
      </c>
      <c r="G199" s="217" t="s">
        <v>368</v>
      </c>
      <c r="H199" s="218">
        <v>0.95299999999999996</v>
      </c>
      <c r="I199" s="219"/>
      <c r="J199" s="220">
        <f>ROUND(I199*H199,2)</f>
        <v>0</v>
      </c>
      <c r="K199" s="216" t="s">
        <v>152</v>
      </c>
      <c r="L199" s="221"/>
      <c r="M199" s="222" t="s">
        <v>21</v>
      </c>
      <c r="N199" s="223" t="s">
        <v>42</v>
      </c>
      <c r="O199" s="41"/>
      <c r="P199" s="199">
        <f>O199*H199</f>
        <v>0</v>
      </c>
      <c r="Q199" s="199">
        <v>1E-3</v>
      </c>
      <c r="R199" s="199">
        <f>Q199*H199</f>
        <v>9.5299999999999996E-4</v>
      </c>
      <c r="S199" s="199">
        <v>0</v>
      </c>
      <c r="T199" s="200">
        <f>S199*H199</f>
        <v>0</v>
      </c>
      <c r="AR199" s="23" t="s">
        <v>336</v>
      </c>
      <c r="AT199" s="23" t="s">
        <v>176</v>
      </c>
      <c r="AU199" s="23" t="s">
        <v>87</v>
      </c>
      <c r="AY199" s="23" t="s">
        <v>142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3" t="s">
        <v>76</v>
      </c>
      <c r="BK199" s="201">
        <f>ROUND(I199*H199,2)</f>
        <v>0</v>
      </c>
      <c r="BL199" s="23" t="s">
        <v>336</v>
      </c>
      <c r="BM199" s="23" t="s">
        <v>407</v>
      </c>
    </row>
    <row r="200" spans="2:65" s="11" customFormat="1">
      <c r="B200" s="202"/>
      <c r="C200" s="203"/>
      <c r="D200" s="204" t="s">
        <v>154</v>
      </c>
      <c r="E200" s="203"/>
      <c r="F200" s="206" t="s">
        <v>370</v>
      </c>
      <c r="G200" s="203"/>
      <c r="H200" s="207">
        <v>0.95299999999999996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154</v>
      </c>
      <c r="AU200" s="213" t="s">
        <v>87</v>
      </c>
      <c r="AV200" s="11" t="s">
        <v>88</v>
      </c>
      <c r="AW200" s="11" t="s">
        <v>6</v>
      </c>
      <c r="AX200" s="11" t="s">
        <v>76</v>
      </c>
      <c r="AY200" s="213" t="s">
        <v>142</v>
      </c>
    </row>
    <row r="201" spans="2:65" s="1" customFormat="1" ht="22.5" customHeight="1">
      <c r="B201" s="40"/>
      <c r="C201" s="190" t="s">
        <v>408</v>
      </c>
      <c r="D201" s="190" t="s">
        <v>148</v>
      </c>
      <c r="E201" s="191" t="s">
        <v>381</v>
      </c>
      <c r="F201" s="192" t="s">
        <v>382</v>
      </c>
      <c r="G201" s="193" t="s">
        <v>151</v>
      </c>
      <c r="H201" s="194">
        <v>43</v>
      </c>
      <c r="I201" s="195"/>
      <c r="J201" s="196">
        <f>ROUND(I201*H201,2)</f>
        <v>0</v>
      </c>
      <c r="K201" s="192" t="s">
        <v>180</v>
      </c>
      <c r="L201" s="60"/>
      <c r="M201" s="197" t="s">
        <v>21</v>
      </c>
      <c r="N201" s="198" t="s">
        <v>42</v>
      </c>
      <c r="O201" s="4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23" t="s">
        <v>336</v>
      </c>
      <c r="AT201" s="23" t="s">
        <v>148</v>
      </c>
      <c r="AU201" s="23" t="s">
        <v>87</v>
      </c>
      <c r="AY201" s="23" t="s">
        <v>142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3" t="s">
        <v>76</v>
      </c>
      <c r="BK201" s="201">
        <f>ROUND(I201*H201,2)</f>
        <v>0</v>
      </c>
      <c r="BL201" s="23" t="s">
        <v>336</v>
      </c>
      <c r="BM201" s="23" t="s">
        <v>409</v>
      </c>
    </row>
    <row r="202" spans="2:65" s="10" customFormat="1" ht="22.35" hidden="1" customHeight="1">
      <c r="B202" s="171"/>
      <c r="C202" s="172"/>
      <c r="D202" s="187" t="s">
        <v>70</v>
      </c>
      <c r="E202" s="188" t="s">
        <v>410</v>
      </c>
      <c r="F202" s="188" t="s">
        <v>411</v>
      </c>
      <c r="G202" s="172"/>
      <c r="H202" s="172"/>
      <c r="I202" s="175"/>
      <c r="J202" s="189">
        <f>BK202</f>
        <v>0</v>
      </c>
      <c r="K202" s="172"/>
      <c r="L202" s="177"/>
      <c r="M202" s="178"/>
      <c r="N202" s="179"/>
      <c r="O202" s="179"/>
      <c r="P202" s="180">
        <f>SUM(P203:P225)</f>
        <v>0</v>
      </c>
      <c r="Q202" s="179"/>
      <c r="R202" s="180">
        <f>SUM(R203:R225)</f>
        <v>9.5299999999999996E-4</v>
      </c>
      <c r="S202" s="179"/>
      <c r="T202" s="181">
        <f>SUM(T203:T225)</f>
        <v>0</v>
      </c>
      <c r="AR202" s="182" t="s">
        <v>145</v>
      </c>
      <c r="AT202" s="183" t="s">
        <v>70</v>
      </c>
      <c r="AU202" s="183" t="s">
        <v>88</v>
      </c>
      <c r="AY202" s="182" t="s">
        <v>142</v>
      </c>
      <c r="BK202" s="184">
        <f>SUM(BK203:BK225)</f>
        <v>0</v>
      </c>
    </row>
    <row r="203" spans="2:65" s="1" customFormat="1" ht="22.5" hidden="1" customHeight="1">
      <c r="B203" s="40"/>
      <c r="C203" s="190" t="s">
        <v>412</v>
      </c>
      <c r="D203" s="190" t="s">
        <v>148</v>
      </c>
      <c r="E203" s="191" t="s">
        <v>334</v>
      </c>
      <c r="F203" s="192" t="s">
        <v>335</v>
      </c>
      <c r="G203" s="193" t="s">
        <v>91</v>
      </c>
      <c r="H203" s="194">
        <v>1065</v>
      </c>
      <c r="I203" s="195"/>
      <c r="J203" s="196">
        <f>ROUND(I203*H203,2)</f>
        <v>0</v>
      </c>
      <c r="K203" s="192" t="s">
        <v>152</v>
      </c>
      <c r="L203" s="60"/>
      <c r="M203" s="197" t="s">
        <v>21</v>
      </c>
      <c r="N203" s="198" t="s">
        <v>42</v>
      </c>
      <c r="O203" s="4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23" t="s">
        <v>336</v>
      </c>
      <c r="AT203" s="23" t="s">
        <v>148</v>
      </c>
      <c r="AU203" s="23" t="s">
        <v>87</v>
      </c>
      <c r="AY203" s="23" t="s">
        <v>142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3" t="s">
        <v>76</v>
      </c>
      <c r="BK203" s="201">
        <f>ROUND(I203*H203,2)</f>
        <v>0</v>
      </c>
      <c r="BL203" s="23" t="s">
        <v>336</v>
      </c>
      <c r="BM203" s="23" t="s">
        <v>413</v>
      </c>
    </row>
    <row r="204" spans="2:65" s="11" customFormat="1" hidden="1">
      <c r="B204" s="202"/>
      <c r="C204" s="203"/>
      <c r="D204" s="204" t="s">
        <v>154</v>
      </c>
      <c r="E204" s="205" t="s">
        <v>21</v>
      </c>
      <c r="F204" s="206" t="s">
        <v>338</v>
      </c>
      <c r="G204" s="203"/>
      <c r="H204" s="207">
        <v>1065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154</v>
      </c>
      <c r="AU204" s="213" t="s">
        <v>87</v>
      </c>
      <c r="AV204" s="11" t="s">
        <v>88</v>
      </c>
      <c r="AW204" s="11" t="s">
        <v>35</v>
      </c>
      <c r="AX204" s="11" t="s">
        <v>76</v>
      </c>
      <c r="AY204" s="213" t="s">
        <v>142</v>
      </c>
    </row>
    <row r="205" spans="2:65" s="1" customFormat="1" ht="22.5" hidden="1" customHeight="1">
      <c r="B205" s="40"/>
      <c r="C205" s="190" t="s">
        <v>414</v>
      </c>
      <c r="D205" s="190" t="s">
        <v>148</v>
      </c>
      <c r="E205" s="191" t="s">
        <v>340</v>
      </c>
      <c r="F205" s="192" t="s">
        <v>341</v>
      </c>
      <c r="G205" s="193" t="s">
        <v>91</v>
      </c>
      <c r="H205" s="194">
        <v>90</v>
      </c>
      <c r="I205" s="195"/>
      <c r="J205" s="196">
        <f>ROUND(I205*H205,2)</f>
        <v>0</v>
      </c>
      <c r="K205" s="192" t="s">
        <v>152</v>
      </c>
      <c r="L205" s="60"/>
      <c r="M205" s="197" t="s">
        <v>21</v>
      </c>
      <c r="N205" s="198" t="s">
        <v>42</v>
      </c>
      <c r="O205" s="4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AR205" s="23" t="s">
        <v>336</v>
      </c>
      <c r="AT205" s="23" t="s">
        <v>148</v>
      </c>
      <c r="AU205" s="23" t="s">
        <v>87</v>
      </c>
      <c r="AY205" s="23" t="s">
        <v>142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23" t="s">
        <v>76</v>
      </c>
      <c r="BK205" s="201">
        <f>ROUND(I205*H205,2)</f>
        <v>0</v>
      </c>
      <c r="BL205" s="23" t="s">
        <v>336</v>
      </c>
      <c r="BM205" s="23" t="s">
        <v>415</v>
      </c>
    </row>
    <row r="206" spans="2:65" s="11" customFormat="1" hidden="1">
      <c r="B206" s="202"/>
      <c r="C206" s="203"/>
      <c r="D206" s="204" t="s">
        <v>154</v>
      </c>
      <c r="E206" s="205" t="s">
        <v>21</v>
      </c>
      <c r="F206" s="206" t="s">
        <v>343</v>
      </c>
      <c r="G206" s="203"/>
      <c r="H206" s="207">
        <v>90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154</v>
      </c>
      <c r="AU206" s="213" t="s">
        <v>87</v>
      </c>
      <c r="AV206" s="11" t="s">
        <v>88</v>
      </c>
      <c r="AW206" s="11" t="s">
        <v>35</v>
      </c>
      <c r="AX206" s="11" t="s">
        <v>76</v>
      </c>
      <c r="AY206" s="213" t="s">
        <v>142</v>
      </c>
    </row>
    <row r="207" spans="2:65" s="1" customFormat="1" ht="22.5" hidden="1" customHeight="1">
      <c r="B207" s="40"/>
      <c r="C207" s="190" t="s">
        <v>416</v>
      </c>
      <c r="D207" s="190" t="s">
        <v>148</v>
      </c>
      <c r="E207" s="191" t="s">
        <v>345</v>
      </c>
      <c r="F207" s="192" t="s">
        <v>346</v>
      </c>
      <c r="G207" s="193" t="s">
        <v>91</v>
      </c>
      <c r="H207" s="194">
        <v>5550</v>
      </c>
      <c r="I207" s="195"/>
      <c r="J207" s="196">
        <f>ROUND(I207*H207,2)</f>
        <v>0</v>
      </c>
      <c r="K207" s="192" t="s">
        <v>152</v>
      </c>
      <c r="L207" s="60"/>
      <c r="M207" s="197" t="s">
        <v>21</v>
      </c>
      <c r="N207" s="198" t="s">
        <v>42</v>
      </c>
      <c r="O207" s="4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23" t="s">
        <v>336</v>
      </c>
      <c r="AT207" s="23" t="s">
        <v>148</v>
      </c>
      <c r="AU207" s="23" t="s">
        <v>87</v>
      </c>
      <c r="AY207" s="23" t="s">
        <v>142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3" t="s">
        <v>76</v>
      </c>
      <c r="BK207" s="201">
        <f>ROUND(I207*H207,2)</f>
        <v>0</v>
      </c>
      <c r="BL207" s="23" t="s">
        <v>336</v>
      </c>
      <c r="BM207" s="23" t="s">
        <v>417</v>
      </c>
    </row>
    <row r="208" spans="2:65" s="11" customFormat="1" hidden="1">
      <c r="B208" s="202"/>
      <c r="C208" s="203"/>
      <c r="D208" s="204" t="s">
        <v>154</v>
      </c>
      <c r="E208" s="205" t="s">
        <v>21</v>
      </c>
      <c r="F208" s="206" t="s">
        <v>348</v>
      </c>
      <c r="G208" s="203"/>
      <c r="H208" s="207">
        <v>5550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154</v>
      </c>
      <c r="AU208" s="213" t="s">
        <v>87</v>
      </c>
      <c r="AV208" s="11" t="s">
        <v>88</v>
      </c>
      <c r="AW208" s="11" t="s">
        <v>35</v>
      </c>
      <c r="AX208" s="11" t="s">
        <v>76</v>
      </c>
      <c r="AY208" s="213" t="s">
        <v>142</v>
      </c>
    </row>
    <row r="209" spans="2:65" s="1" customFormat="1" ht="22.5" hidden="1" customHeight="1">
      <c r="B209" s="40"/>
      <c r="C209" s="190" t="s">
        <v>418</v>
      </c>
      <c r="D209" s="190" t="s">
        <v>148</v>
      </c>
      <c r="E209" s="191" t="s">
        <v>237</v>
      </c>
      <c r="F209" s="192" t="s">
        <v>238</v>
      </c>
      <c r="G209" s="193" t="s">
        <v>234</v>
      </c>
      <c r="H209" s="194">
        <v>101</v>
      </c>
      <c r="I209" s="195"/>
      <c r="J209" s="196">
        <f>ROUND(I209*H209,2)</f>
        <v>0</v>
      </c>
      <c r="K209" s="192" t="s">
        <v>152</v>
      </c>
      <c r="L209" s="60"/>
      <c r="M209" s="197" t="s">
        <v>21</v>
      </c>
      <c r="N209" s="198" t="s">
        <v>42</v>
      </c>
      <c r="O209" s="41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23" t="s">
        <v>336</v>
      </c>
      <c r="AT209" s="23" t="s">
        <v>148</v>
      </c>
      <c r="AU209" s="23" t="s">
        <v>87</v>
      </c>
      <c r="AY209" s="23" t="s">
        <v>142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3" t="s">
        <v>76</v>
      </c>
      <c r="BK209" s="201">
        <f>ROUND(I209*H209,2)</f>
        <v>0</v>
      </c>
      <c r="BL209" s="23" t="s">
        <v>336</v>
      </c>
      <c r="BM209" s="23" t="s">
        <v>419</v>
      </c>
    </row>
    <row r="210" spans="2:65" s="11" customFormat="1" hidden="1">
      <c r="B210" s="202"/>
      <c r="C210" s="203"/>
      <c r="D210" s="224" t="s">
        <v>154</v>
      </c>
      <c r="E210" s="225" t="s">
        <v>21</v>
      </c>
      <c r="F210" s="226" t="s">
        <v>394</v>
      </c>
      <c r="G210" s="203"/>
      <c r="H210" s="227">
        <v>3.5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154</v>
      </c>
      <c r="AU210" s="213" t="s">
        <v>87</v>
      </c>
      <c r="AV210" s="11" t="s">
        <v>88</v>
      </c>
      <c r="AW210" s="11" t="s">
        <v>35</v>
      </c>
      <c r="AX210" s="11" t="s">
        <v>71</v>
      </c>
      <c r="AY210" s="213" t="s">
        <v>142</v>
      </c>
    </row>
    <row r="211" spans="2:65" s="11" customFormat="1" hidden="1">
      <c r="B211" s="202"/>
      <c r="C211" s="203"/>
      <c r="D211" s="224" t="s">
        <v>154</v>
      </c>
      <c r="E211" s="225" t="s">
        <v>21</v>
      </c>
      <c r="F211" s="226" t="s">
        <v>352</v>
      </c>
      <c r="G211" s="203"/>
      <c r="H211" s="227">
        <v>5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154</v>
      </c>
      <c r="AU211" s="213" t="s">
        <v>87</v>
      </c>
      <c r="AV211" s="11" t="s">
        <v>88</v>
      </c>
      <c r="AW211" s="11" t="s">
        <v>35</v>
      </c>
      <c r="AX211" s="11" t="s">
        <v>71</v>
      </c>
      <c r="AY211" s="213" t="s">
        <v>142</v>
      </c>
    </row>
    <row r="212" spans="2:65" s="11" customFormat="1" hidden="1">
      <c r="B212" s="202"/>
      <c r="C212" s="203"/>
      <c r="D212" s="224" t="s">
        <v>154</v>
      </c>
      <c r="E212" s="225" t="s">
        <v>21</v>
      </c>
      <c r="F212" s="226" t="s">
        <v>353</v>
      </c>
      <c r="G212" s="203"/>
      <c r="H212" s="227">
        <v>92.5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154</v>
      </c>
      <c r="AU212" s="213" t="s">
        <v>87</v>
      </c>
      <c r="AV212" s="11" t="s">
        <v>88</v>
      </c>
      <c r="AW212" s="11" t="s">
        <v>35</v>
      </c>
      <c r="AX212" s="11" t="s">
        <v>71</v>
      </c>
      <c r="AY212" s="213" t="s">
        <v>142</v>
      </c>
    </row>
    <row r="213" spans="2:65" s="12" customFormat="1" hidden="1">
      <c r="B213" s="228"/>
      <c r="C213" s="229"/>
      <c r="D213" s="204" t="s">
        <v>154</v>
      </c>
      <c r="E213" s="230" t="s">
        <v>21</v>
      </c>
      <c r="F213" s="231" t="s">
        <v>186</v>
      </c>
      <c r="G213" s="229"/>
      <c r="H213" s="232">
        <v>101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154</v>
      </c>
      <c r="AU213" s="238" t="s">
        <v>87</v>
      </c>
      <c r="AV213" s="12" t="s">
        <v>145</v>
      </c>
      <c r="AW213" s="12" t="s">
        <v>35</v>
      </c>
      <c r="AX213" s="12" t="s">
        <v>76</v>
      </c>
      <c r="AY213" s="238" t="s">
        <v>142</v>
      </c>
    </row>
    <row r="214" spans="2:65" s="1" customFormat="1" ht="22.5" hidden="1" customHeight="1">
      <c r="B214" s="40"/>
      <c r="C214" s="190" t="s">
        <v>420</v>
      </c>
      <c r="D214" s="190" t="s">
        <v>148</v>
      </c>
      <c r="E214" s="191" t="s">
        <v>232</v>
      </c>
      <c r="F214" s="192" t="s">
        <v>233</v>
      </c>
      <c r="G214" s="193" t="s">
        <v>234</v>
      </c>
      <c r="H214" s="194">
        <v>101</v>
      </c>
      <c r="I214" s="195"/>
      <c r="J214" s="196">
        <f>ROUND(I214*H214,2)</f>
        <v>0</v>
      </c>
      <c r="K214" s="192" t="s">
        <v>152</v>
      </c>
      <c r="L214" s="60"/>
      <c r="M214" s="197" t="s">
        <v>21</v>
      </c>
      <c r="N214" s="198" t="s">
        <v>42</v>
      </c>
      <c r="O214" s="4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AR214" s="23" t="s">
        <v>336</v>
      </c>
      <c r="AT214" s="23" t="s">
        <v>148</v>
      </c>
      <c r="AU214" s="23" t="s">
        <v>87</v>
      </c>
      <c r="AY214" s="23" t="s">
        <v>142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3" t="s">
        <v>76</v>
      </c>
      <c r="BK214" s="201">
        <f>ROUND(I214*H214,2)</f>
        <v>0</v>
      </c>
      <c r="BL214" s="23" t="s">
        <v>336</v>
      </c>
      <c r="BM214" s="23" t="s">
        <v>421</v>
      </c>
    </row>
    <row r="215" spans="2:65" s="1" customFormat="1" ht="22.5" hidden="1" customHeight="1">
      <c r="B215" s="40"/>
      <c r="C215" s="190" t="s">
        <v>422</v>
      </c>
      <c r="D215" s="190" t="s">
        <v>148</v>
      </c>
      <c r="E215" s="191" t="s">
        <v>243</v>
      </c>
      <c r="F215" s="192" t="s">
        <v>244</v>
      </c>
      <c r="G215" s="193" t="s">
        <v>234</v>
      </c>
      <c r="H215" s="194">
        <v>101</v>
      </c>
      <c r="I215" s="195"/>
      <c r="J215" s="196">
        <f>ROUND(I215*H215,2)</f>
        <v>0</v>
      </c>
      <c r="K215" s="192" t="s">
        <v>152</v>
      </c>
      <c r="L215" s="60"/>
      <c r="M215" s="197" t="s">
        <v>21</v>
      </c>
      <c r="N215" s="198" t="s">
        <v>42</v>
      </c>
      <c r="O215" s="4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23" t="s">
        <v>336</v>
      </c>
      <c r="AT215" s="23" t="s">
        <v>148</v>
      </c>
      <c r="AU215" s="23" t="s">
        <v>87</v>
      </c>
      <c r="AY215" s="23" t="s">
        <v>142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3" t="s">
        <v>76</v>
      </c>
      <c r="BK215" s="201">
        <f>ROUND(I215*H215,2)</f>
        <v>0</v>
      </c>
      <c r="BL215" s="23" t="s">
        <v>336</v>
      </c>
      <c r="BM215" s="23" t="s">
        <v>423</v>
      </c>
    </row>
    <row r="216" spans="2:65" s="1" customFormat="1" ht="22.5" hidden="1" customHeight="1">
      <c r="B216" s="40"/>
      <c r="C216" s="214" t="s">
        <v>424</v>
      </c>
      <c r="D216" s="214" t="s">
        <v>176</v>
      </c>
      <c r="E216" s="215" t="s">
        <v>246</v>
      </c>
      <c r="F216" s="216" t="s">
        <v>247</v>
      </c>
      <c r="G216" s="217" t="s">
        <v>234</v>
      </c>
      <c r="H216" s="218">
        <v>101</v>
      </c>
      <c r="I216" s="219"/>
      <c r="J216" s="220">
        <f>ROUND(I216*H216,2)</f>
        <v>0</v>
      </c>
      <c r="K216" s="216" t="s">
        <v>152</v>
      </c>
      <c r="L216" s="221"/>
      <c r="M216" s="222" t="s">
        <v>21</v>
      </c>
      <c r="N216" s="223" t="s">
        <v>42</v>
      </c>
      <c r="O216" s="41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AR216" s="23" t="s">
        <v>336</v>
      </c>
      <c r="AT216" s="23" t="s">
        <v>176</v>
      </c>
      <c r="AU216" s="23" t="s">
        <v>87</v>
      </c>
      <c r="AY216" s="23" t="s">
        <v>142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3" t="s">
        <v>76</v>
      </c>
      <c r="BK216" s="201">
        <f>ROUND(I216*H216,2)</f>
        <v>0</v>
      </c>
      <c r="BL216" s="23" t="s">
        <v>336</v>
      </c>
      <c r="BM216" s="23" t="s">
        <v>425</v>
      </c>
    </row>
    <row r="217" spans="2:65" s="1" customFormat="1" ht="22.5" hidden="1" customHeight="1">
      <c r="B217" s="40"/>
      <c r="C217" s="190" t="s">
        <v>426</v>
      </c>
      <c r="D217" s="190" t="s">
        <v>148</v>
      </c>
      <c r="E217" s="191" t="s">
        <v>372</v>
      </c>
      <c r="F217" s="192" t="s">
        <v>373</v>
      </c>
      <c r="G217" s="193" t="s">
        <v>151</v>
      </c>
      <c r="H217" s="194">
        <v>60</v>
      </c>
      <c r="I217" s="195"/>
      <c r="J217" s="196">
        <f>ROUND(I217*H217,2)</f>
        <v>0</v>
      </c>
      <c r="K217" s="192" t="s">
        <v>180</v>
      </c>
      <c r="L217" s="60"/>
      <c r="M217" s="197" t="s">
        <v>21</v>
      </c>
      <c r="N217" s="198" t="s">
        <v>42</v>
      </c>
      <c r="O217" s="41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3" t="s">
        <v>336</v>
      </c>
      <c r="AT217" s="23" t="s">
        <v>148</v>
      </c>
      <c r="AU217" s="23" t="s">
        <v>87</v>
      </c>
      <c r="AY217" s="23" t="s">
        <v>142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3" t="s">
        <v>76</v>
      </c>
      <c r="BK217" s="201">
        <f>ROUND(I217*H217,2)</f>
        <v>0</v>
      </c>
      <c r="BL217" s="23" t="s">
        <v>336</v>
      </c>
      <c r="BM217" s="23" t="s">
        <v>427</v>
      </c>
    </row>
    <row r="218" spans="2:65" s="11" customFormat="1" hidden="1">
      <c r="B218" s="202"/>
      <c r="C218" s="203"/>
      <c r="D218" s="204" t="s">
        <v>154</v>
      </c>
      <c r="E218" s="205" t="s">
        <v>21</v>
      </c>
      <c r="F218" s="206" t="s">
        <v>403</v>
      </c>
      <c r="G218" s="203"/>
      <c r="H218" s="207">
        <v>60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154</v>
      </c>
      <c r="AU218" s="213" t="s">
        <v>87</v>
      </c>
      <c r="AV218" s="11" t="s">
        <v>88</v>
      </c>
      <c r="AW218" s="11" t="s">
        <v>35</v>
      </c>
      <c r="AX218" s="11" t="s">
        <v>76</v>
      </c>
      <c r="AY218" s="213" t="s">
        <v>142</v>
      </c>
    </row>
    <row r="219" spans="2:65" s="1" customFormat="1" ht="22.5" hidden="1" customHeight="1">
      <c r="B219" s="40"/>
      <c r="C219" s="190" t="s">
        <v>428</v>
      </c>
      <c r="D219" s="190" t="s">
        <v>148</v>
      </c>
      <c r="E219" s="191" t="s">
        <v>361</v>
      </c>
      <c r="F219" s="192" t="s">
        <v>362</v>
      </c>
      <c r="G219" s="193" t="s">
        <v>91</v>
      </c>
      <c r="H219" s="194">
        <v>1905</v>
      </c>
      <c r="I219" s="195"/>
      <c r="J219" s="196">
        <f>ROUND(I219*H219,2)</f>
        <v>0</v>
      </c>
      <c r="K219" s="192" t="s">
        <v>152</v>
      </c>
      <c r="L219" s="60"/>
      <c r="M219" s="197" t="s">
        <v>21</v>
      </c>
      <c r="N219" s="198" t="s">
        <v>42</v>
      </c>
      <c r="O219" s="41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AR219" s="23" t="s">
        <v>336</v>
      </c>
      <c r="AT219" s="23" t="s">
        <v>148</v>
      </c>
      <c r="AU219" s="23" t="s">
        <v>87</v>
      </c>
      <c r="AY219" s="23" t="s">
        <v>142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23" t="s">
        <v>76</v>
      </c>
      <c r="BK219" s="201">
        <f>ROUND(I219*H219,2)</f>
        <v>0</v>
      </c>
      <c r="BL219" s="23" t="s">
        <v>336</v>
      </c>
      <c r="BM219" s="23" t="s">
        <v>429</v>
      </c>
    </row>
    <row r="220" spans="2:65" s="11" customFormat="1" hidden="1">
      <c r="B220" s="202"/>
      <c r="C220" s="203"/>
      <c r="D220" s="204" t="s">
        <v>154</v>
      </c>
      <c r="E220" s="205" t="s">
        <v>21</v>
      </c>
      <c r="F220" s="206" t="s">
        <v>364</v>
      </c>
      <c r="G220" s="203"/>
      <c r="H220" s="207">
        <v>1905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154</v>
      </c>
      <c r="AU220" s="213" t="s">
        <v>87</v>
      </c>
      <c r="AV220" s="11" t="s">
        <v>88</v>
      </c>
      <c r="AW220" s="11" t="s">
        <v>35</v>
      </c>
      <c r="AX220" s="11" t="s">
        <v>76</v>
      </c>
      <c r="AY220" s="213" t="s">
        <v>142</v>
      </c>
    </row>
    <row r="221" spans="2:65" s="1" customFormat="1" ht="22.5" hidden="1" customHeight="1">
      <c r="B221" s="40"/>
      <c r="C221" s="214" t="s">
        <v>430</v>
      </c>
      <c r="D221" s="214" t="s">
        <v>176</v>
      </c>
      <c r="E221" s="215" t="s">
        <v>366</v>
      </c>
      <c r="F221" s="216" t="s">
        <v>367</v>
      </c>
      <c r="G221" s="217" t="s">
        <v>368</v>
      </c>
      <c r="H221" s="218">
        <v>0.95299999999999996</v>
      </c>
      <c r="I221" s="219"/>
      <c r="J221" s="220">
        <f>ROUND(I221*H221,2)</f>
        <v>0</v>
      </c>
      <c r="K221" s="216" t="s">
        <v>152</v>
      </c>
      <c r="L221" s="221"/>
      <c r="M221" s="222" t="s">
        <v>21</v>
      </c>
      <c r="N221" s="223" t="s">
        <v>42</v>
      </c>
      <c r="O221" s="41"/>
      <c r="P221" s="199">
        <f>O221*H221</f>
        <v>0</v>
      </c>
      <c r="Q221" s="199">
        <v>1E-3</v>
      </c>
      <c r="R221" s="199">
        <f>Q221*H221</f>
        <v>9.5299999999999996E-4</v>
      </c>
      <c r="S221" s="199">
        <v>0</v>
      </c>
      <c r="T221" s="200">
        <f>S221*H221</f>
        <v>0</v>
      </c>
      <c r="AR221" s="23" t="s">
        <v>336</v>
      </c>
      <c r="AT221" s="23" t="s">
        <v>176</v>
      </c>
      <c r="AU221" s="23" t="s">
        <v>87</v>
      </c>
      <c r="AY221" s="23" t="s">
        <v>142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3" t="s">
        <v>76</v>
      </c>
      <c r="BK221" s="201">
        <f>ROUND(I221*H221,2)</f>
        <v>0</v>
      </c>
      <c r="BL221" s="23" t="s">
        <v>336</v>
      </c>
      <c r="BM221" s="23" t="s">
        <v>431</v>
      </c>
    </row>
    <row r="222" spans="2:65" s="11" customFormat="1" hidden="1">
      <c r="B222" s="202"/>
      <c r="C222" s="203"/>
      <c r="D222" s="204" t="s">
        <v>154</v>
      </c>
      <c r="E222" s="203"/>
      <c r="F222" s="206" t="s">
        <v>370</v>
      </c>
      <c r="G222" s="203"/>
      <c r="H222" s="207">
        <v>0.95299999999999996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154</v>
      </c>
      <c r="AU222" s="213" t="s">
        <v>87</v>
      </c>
      <c r="AV222" s="11" t="s">
        <v>88</v>
      </c>
      <c r="AW222" s="11" t="s">
        <v>6</v>
      </c>
      <c r="AX222" s="11" t="s">
        <v>76</v>
      </c>
      <c r="AY222" s="213" t="s">
        <v>142</v>
      </c>
    </row>
    <row r="223" spans="2:65" s="1" customFormat="1" ht="31.5" hidden="1" customHeight="1">
      <c r="B223" s="40"/>
      <c r="C223" s="190" t="s">
        <v>432</v>
      </c>
      <c r="D223" s="190" t="s">
        <v>148</v>
      </c>
      <c r="E223" s="191" t="s">
        <v>433</v>
      </c>
      <c r="F223" s="192" t="s">
        <v>434</v>
      </c>
      <c r="G223" s="193" t="s">
        <v>91</v>
      </c>
      <c r="H223" s="194">
        <v>20</v>
      </c>
      <c r="I223" s="195"/>
      <c r="J223" s="196">
        <f>ROUND(I223*H223,2)</f>
        <v>0</v>
      </c>
      <c r="K223" s="192" t="s">
        <v>152</v>
      </c>
      <c r="L223" s="60"/>
      <c r="M223" s="197" t="s">
        <v>21</v>
      </c>
      <c r="N223" s="198" t="s">
        <v>42</v>
      </c>
      <c r="O223" s="41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AR223" s="23" t="s">
        <v>336</v>
      </c>
      <c r="AT223" s="23" t="s">
        <v>148</v>
      </c>
      <c r="AU223" s="23" t="s">
        <v>87</v>
      </c>
      <c r="AY223" s="23" t="s">
        <v>142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23" t="s">
        <v>76</v>
      </c>
      <c r="BK223" s="201">
        <f>ROUND(I223*H223,2)</f>
        <v>0</v>
      </c>
      <c r="BL223" s="23" t="s">
        <v>336</v>
      </c>
      <c r="BM223" s="23" t="s">
        <v>435</v>
      </c>
    </row>
    <row r="224" spans="2:65" s="11" customFormat="1" hidden="1">
      <c r="B224" s="202"/>
      <c r="C224" s="203"/>
      <c r="D224" s="204" t="s">
        <v>154</v>
      </c>
      <c r="E224" s="205" t="s">
        <v>21</v>
      </c>
      <c r="F224" s="206" t="s">
        <v>98</v>
      </c>
      <c r="G224" s="203"/>
      <c r="H224" s="207">
        <v>20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154</v>
      </c>
      <c r="AU224" s="213" t="s">
        <v>87</v>
      </c>
      <c r="AV224" s="11" t="s">
        <v>88</v>
      </c>
      <c r="AW224" s="11" t="s">
        <v>35</v>
      </c>
      <c r="AX224" s="11" t="s">
        <v>76</v>
      </c>
      <c r="AY224" s="213" t="s">
        <v>142</v>
      </c>
    </row>
    <row r="225" spans="2:65" s="1" customFormat="1" ht="22.5" hidden="1" customHeight="1">
      <c r="B225" s="40"/>
      <c r="C225" s="190" t="s">
        <v>436</v>
      </c>
      <c r="D225" s="190" t="s">
        <v>148</v>
      </c>
      <c r="E225" s="191" t="s">
        <v>381</v>
      </c>
      <c r="F225" s="192" t="s">
        <v>382</v>
      </c>
      <c r="G225" s="193" t="s">
        <v>151</v>
      </c>
      <c r="H225" s="194">
        <v>43</v>
      </c>
      <c r="I225" s="195"/>
      <c r="J225" s="196">
        <f>ROUND(I225*H225,2)</f>
        <v>0</v>
      </c>
      <c r="K225" s="192" t="s">
        <v>180</v>
      </c>
      <c r="L225" s="60"/>
      <c r="M225" s="197" t="s">
        <v>21</v>
      </c>
      <c r="N225" s="198" t="s">
        <v>42</v>
      </c>
      <c r="O225" s="4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AR225" s="23" t="s">
        <v>336</v>
      </c>
      <c r="AT225" s="23" t="s">
        <v>148</v>
      </c>
      <c r="AU225" s="23" t="s">
        <v>87</v>
      </c>
      <c r="AY225" s="23" t="s">
        <v>142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23" t="s">
        <v>76</v>
      </c>
      <c r="BK225" s="201">
        <f>ROUND(I225*H225,2)</f>
        <v>0</v>
      </c>
      <c r="BL225" s="23" t="s">
        <v>336</v>
      </c>
      <c r="BM225" s="23" t="s">
        <v>437</v>
      </c>
    </row>
    <row r="226" spans="2:65" s="10" customFormat="1" ht="22.35" hidden="1" customHeight="1">
      <c r="B226" s="171"/>
      <c r="C226" s="172"/>
      <c r="D226" s="187" t="s">
        <v>70</v>
      </c>
      <c r="E226" s="188" t="s">
        <v>438</v>
      </c>
      <c r="F226" s="188" t="s">
        <v>439</v>
      </c>
      <c r="G226" s="172"/>
      <c r="H226" s="172"/>
      <c r="I226" s="175"/>
      <c r="J226" s="189">
        <f>BK226</f>
        <v>0</v>
      </c>
      <c r="K226" s="172"/>
      <c r="L226" s="177"/>
      <c r="M226" s="178"/>
      <c r="N226" s="179"/>
      <c r="O226" s="179"/>
      <c r="P226" s="180">
        <f>SUM(P227:P248)</f>
        <v>0</v>
      </c>
      <c r="Q226" s="179"/>
      <c r="R226" s="180">
        <f>SUM(R227:R248)</f>
        <v>9.5299999999999996E-4</v>
      </c>
      <c r="S226" s="179"/>
      <c r="T226" s="181">
        <f>SUM(T227:T248)</f>
        <v>0</v>
      </c>
      <c r="AR226" s="182" t="s">
        <v>145</v>
      </c>
      <c r="AT226" s="183" t="s">
        <v>70</v>
      </c>
      <c r="AU226" s="183" t="s">
        <v>88</v>
      </c>
      <c r="AY226" s="182" t="s">
        <v>142</v>
      </c>
      <c r="BK226" s="184">
        <f>SUM(BK227:BK248)</f>
        <v>0</v>
      </c>
    </row>
    <row r="227" spans="2:65" s="1" customFormat="1" ht="22.5" hidden="1" customHeight="1">
      <c r="B227" s="40"/>
      <c r="C227" s="190" t="s">
        <v>440</v>
      </c>
      <c r="D227" s="190" t="s">
        <v>148</v>
      </c>
      <c r="E227" s="191" t="s">
        <v>334</v>
      </c>
      <c r="F227" s="192" t="s">
        <v>335</v>
      </c>
      <c r="G227" s="193" t="s">
        <v>91</v>
      </c>
      <c r="H227" s="194">
        <v>1065</v>
      </c>
      <c r="I227" s="195"/>
      <c r="J227" s="196">
        <f>ROUND(I227*H227,2)</f>
        <v>0</v>
      </c>
      <c r="K227" s="192" t="s">
        <v>152</v>
      </c>
      <c r="L227" s="60"/>
      <c r="M227" s="197" t="s">
        <v>21</v>
      </c>
      <c r="N227" s="198" t="s">
        <v>42</v>
      </c>
      <c r="O227" s="4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AR227" s="23" t="s">
        <v>336</v>
      </c>
      <c r="AT227" s="23" t="s">
        <v>148</v>
      </c>
      <c r="AU227" s="23" t="s">
        <v>87</v>
      </c>
      <c r="AY227" s="23" t="s">
        <v>142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23" t="s">
        <v>76</v>
      </c>
      <c r="BK227" s="201">
        <f>ROUND(I227*H227,2)</f>
        <v>0</v>
      </c>
      <c r="BL227" s="23" t="s">
        <v>336</v>
      </c>
      <c r="BM227" s="23" t="s">
        <v>441</v>
      </c>
    </row>
    <row r="228" spans="2:65" s="11" customFormat="1" hidden="1">
      <c r="B228" s="202"/>
      <c r="C228" s="203"/>
      <c r="D228" s="204" t="s">
        <v>154</v>
      </c>
      <c r="E228" s="205" t="s">
        <v>21</v>
      </c>
      <c r="F228" s="206" t="s">
        <v>338</v>
      </c>
      <c r="G228" s="203"/>
      <c r="H228" s="207">
        <v>1065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154</v>
      </c>
      <c r="AU228" s="213" t="s">
        <v>87</v>
      </c>
      <c r="AV228" s="11" t="s">
        <v>88</v>
      </c>
      <c r="AW228" s="11" t="s">
        <v>35</v>
      </c>
      <c r="AX228" s="11" t="s">
        <v>76</v>
      </c>
      <c r="AY228" s="213" t="s">
        <v>142</v>
      </c>
    </row>
    <row r="229" spans="2:65" s="1" customFormat="1" ht="22.5" hidden="1" customHeight="1">
      <c r="B229" s="40"/>
      <c r="C229" s="190" t="s">
        <v>442</v>
      </c>
      <c r="D229" s="190" t="s">
        <v>148</v>
      </c>
      <c r="E229" s="191" t="s">
        <v>340</v>
      </c>
      <c r="F229" s="192" t="s">
        <v>341</v>
      </c>
      <c r="G229" s="193" t="s">
        <v>91</v>
      </c>
      <c r="H229" s="194">
        <v>90</v>
      </c>
      <c r="I229" s="195"/>
      <c r="J229" s="196">
        <f>ROUND(I229*H229,2)</f>
        <v>0</v>
      </c>
      <c r="K229" s="192" t="s">
        <v>152</v>
      </c>
      <c r="L229" s="60"/>
      <c r="M229" s="197" t="s">
        <v>21</v>
      </c>
      <c r="N229" s="198" t="s">
        <v>42</v>
      </c>
      <c r="O229" s="41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AR229" s="23" t="s">
        <v>336</v>
      </c>
      <c r="AT229" s="23" t="s">
        <v>148</v>
      </c>
      <c r="AU229" s="23" t="s">
        <v>87</v>
      </c>
      <c r="AY229" s="23" t="s">
        <v>142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3" t="s">
        <v>76</v>
      </c>
      <c r="BK229" s="201">
        <f>ROUND(I229*H229,2)</f>
        <v>0</v>
      </c>
      <c r="BL229" s="23" t="s">
        <v>336</v>
      </c>
      <c r="BM229" s="23" t="s">
        <v>443</v>
      </c>
    </row>
    <row r="230" spans="2:65" s="11" customFormat="1" hidden="1">
      <c r="B230" s="202"/>
      <c r="C230" s="203"/>
      <c r="D230" s="204" t="s">
        <v>154</v>
      </c>
      <c r="E230" s="205" t="s">
        <v>21</v>
      </c>
      <c r="F230" s="206" t="s">
        <v>343</v>
      </c>
      <c r="G230" s="203"/>
      <c r="H230" s="207">
        <v>90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154</v>
      </c>
      <c r="AU230" s="213" t="s">
        <v>87</v>
      </c>
      <c r="AV230" s="11" t="s">
        <v>88</v>
      </c>
      <c r="AW230" s="11" t="s">
        <v>35</v>
      </c>
      <c r="AX230" s="11" t="s">
        <v>76</v>
      </c>
      <c r="AY230" s="213" t="s">
        <v>142</v>
      </c>
    </row>
    <row r="231" spans="2:65" s="1" customFormat="1" ht="22.5" hidden="1" customHeight="1">
      <c r="B231" s="40"/>
      <c r="C231" s="190" t="s">
        <v>444</v>
      </c>
      <c r="D231" s="190" t="s">
        <v>148</v>
      </c>
      <c r="E231" s="191" t="s">
        <v>345</v>
      </c>
      <c r="F231" s="192" t="s">
        <v>346</v>
      </c>
      <c r="G231" s="193" t="s">
        <v>91</v>
      </c>
      <c r="H231" s="194">
        <v>5550</v>
      </c>
      <c r="I231" s="195"/>
      <c r="J231" s="196">
        <f>ROUND(I231*H231,2)</f>
        <v>0</v>
      </c>
      <c r="K231" s="192" t="s">
        <v>152</v>
      </c>
      <c r="L231" s="60"/>
      <c r="M231" s="197" t="s">
        <v>21</v>
      </c>
      <c r="N231" s="198" t="s">
        <v>42</v>
      </c>
      <c r="O231" s="4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AR231" s="23" t="s">
        <v>336</v>
      </c>
      <c r="AT231" s="23" t="s">
        <v>148</v>
      </c>
      <c r="AU231" s="23" t="s">
        <v>87</v>
      </c>
      <c r="AY231" s="23" t="s">
        <v>142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23" t="s">
        <v>76</v>
      </c>
      <c r="BK231" s="201">
        <f>ROUND(I231*H231,2)</f>
        <v>0</v>
      </c>
      <c r="BL231" s="23" t="s">
        <v>336</v>
      </c>
      <c r="BM231" s="23" t="s">
        <v>445</v>
      </c>
    </row>
    <row r="232" spans="2:65" s="11" customFormat="1" hidden="1">
      <c r="B232" s="202"/>
      <c r="C232" s="203"/>
      <c r="D232" s="204" t="s">
        <v>154</v>
      </c>
      <c r="E232" s="205" t="s">
        <v>21</v>
      </c>
      <c r="F232" s="206" t="s">
        <v>348</v>
      </c>
      <c r="G232" s="203"/>
      <c r="H232" s="207">
        <v>5550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154</v>
      </c>
      <c r="AU232" s="213" t="s">
        <v>87</v>
      </c>
      <c r="AV232" s="11" t="s">
        <v>88</v>
      </c>
      <c r="AW232" s="11" t="s">
        <v>35</v>
      </c>
      <c r="AX232" s="11" t="s">
        <v>76</v>
      </c>
      <c r="AY232" s="213" t="s">
        <v>142</v>
      </c>
    </row>
    <row r="233" spans="2:65" s="1" customFormat="1" ht="22.5" hidden="1" customHeight="1">
      <c r="B233" s="40"/>
      <c r="C233" s="190" t="s">
        <v>446</v>
      </c>
      <c r="D233" s="190" t="s">
        <v>148</v>
      </c>
      <c r="E233" s="191" t="s">
        <v>237</v>
      </c>
      <c r="F233" s="192" t="s">
        <v>238</v>
      </c>
      <c r="G233" s="193" t="s">
        <v>234</v>
      </c>
      <c r="H233" s="194">
        <v>100</v>
      </c>
      <c r="I233" s="195"/>
      <c r="J233" s="196">
        <f>ROUND(I233*H233,2)</f>
        <v>0</v>
      </c>
      <c r="K233" s="192" t="s">
        <v>152</v>
      </c>
      <c r="L233" s="60"/>
      <c r="M233" s="197" t="s">
        <v>21</v>
      </c>
      <c r="N233" s="198" t="s">
        <v>42</v>
      </c>
      <c r="O233" s="41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AR233" s="23" t="s">
        <v>336</v>
      </c>
      <c r="AT233" s="23" t="s">
        <v>148</v>
      </c>
      <c r="AU233" s="23" t="s">
        <v>87</v>
      </c>
      <c r="AY233" s="23" t="s">
        <v>142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23" t="s">
        <v>76</v>
      </c>
      <c r="BK233" s="201">
        <f>ROUND(I233*H233,2)</f>
        <v>0</v>
      </c>
      <c r="BL233" s="23" t="s">
        <v>336</v>
      </c>
      <c r="BM233" s="23" t="s">
        <v>447</v>
      </c>
    </row>
    <row r="234" spans="2:65" s="11" customFormat="1" hidden="1">
      <c r="B234" s="202"/>
      <c r="C234" s="203"/>
      <c r="D234" s="224" t="s">
        <v>154</v>
      </c>
      <c r="E234" s="225" t="s">
        <v>21</v>
      </c>
      <c r="F234" s="226" t="s">
        <v>448</v>
      </c>
      <c r="G234" s="203"/>
      <c r="H234" s="227">
        <v>7.5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154</v>
      </c>
      <c r="AU234" s="213" t="s">
        <v>87</v>
      </c>
      <c r="AV234" s="11" t="s">
        <v>88</v>
      </c>
      <c r="AW234" s="11" t="s">
        <v>35</v>
      </c>
      <c r="AX234" s="11" t="s">
        <v>71</v>
      </c>
      <c r="AY234" s="213" t="s">
        <v>142</v>
      </c>
    </row>
    <row r="235" spans="2:65" s="11" customFormat="1" hidden="1">
      <c r="B235" s="202"/>
      <c r="C235" s="203"/>
      <c r="D235" s="224" t="s">
        <v>154</v>
      </c>
      <c r="E235" s="225" t="s">
        <v>21</v>
      </c>
      <c r="F235" s="226" t="s">
        <v>353</v>
      </c>
      <c r="G235" s="203"/>
      <c r="H235" s="227">
        <v>92.5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154</v>
      </c>
      <c r="AU235" s="213" t="s">
        <v>87</v>
      </c>
      <c r="AV235" s="11" t="s">
        <v>88</v>
      </c>
      <c r="AW235" s="11" t="s">
        <v>35</v>
      </c>
      <c r="AX235" s="11" t="s">
        <v>71</v>
      </c>
      <c r="AY235" s="213" t="s">
        <v>142</v>
      </c>
    </row>
    <row r="236" spans="2:65" s="12" customFormat="1" hidden="1">
      <c r="B236" s="228"/>
      <c r="C236" s="229"/>
      <c r="D236" s="204" t="s">
        <v>154</v>
      </c>
      <c r="E236" s="230" t="s">
        <v>21</v>
      </c>
      <c r="F236" s="231" t="s">
        <v>186</v>
      </c>
      <c r="G236" s="229"/>
      <c r="H236" s="232">
        <v>100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154</v>
      </c>
      <c r="AU236" s="238" t="s">
        <v>87</v>
      </c>
      <c r="AV236" s="12" t="s">
        <v>145</v>
      </c>
      <c r="AW236" s="12" t="s">
        <v>35</v>
      </c>
      <c r="AX236" s="12" t="s">
        <v>76</v>
      </c>
      <c r="AY236" s="238" t="s">
        <v>142</v>
      </c>
    </row>
    <row r="237" spans="2:65" s="1" customFormat="1" ht="22.5" hidden="1" customHeight="1">
      <c r="B237" s="40"/>
      <c r="C237" s="190" t="s">
        <v>449</v>
      </c>
      <c r="D237" s="190" t="s">
        <v>148</v>
      </c>
      <c r="E237" s="191" t="s">
        <v>232</v>
      </c>
      <c r="F237" s="192" t="s">
        <v>233</v>
      </c>
      <c r="G237" s="193" t="s">
        <v>234</v>
      </c>
      <c r="H237" s="194">
        <v>100</v>
      </c>
      <c r="I237" s="195"/>
      <c r="J237" s="196">
        <f>ROUND(I237*H237,2)</f>
        <v>0</v>
      </c>
      <c r="K237" s="192" t="s">
        <v>152</v>
      </c>
      <c r="L237" s="60"/>
      <c r="M237" s="197" t="s">
        <v>21</v>
      </c>
      <c r="N237" s="198" t="s">
        <v>42</v>
      </c>
      <c r="O237" s="41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AR237" s="23" t="s">
        <v>336</v>
      </c>
      <c r="AT237" s="23" t="s">
        <v>148</v>
      </c>
      <c r="AU237" s="23" t="s">
        <v>87</v>
      </c>
      <c r="AY237" s="23" t="s">
        <v>142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23" t="s">
        <v>76</v>
      </c>
      <c r="BK237" s="201">
        <f>ROUND(I237*H237,2)</f>
        <v>0</v>
      </c>
      <c r="BL237" s="23" t="s">
        <v>336</v>
      </c>
      <c r="BM237" s="23" t="s">
        <v>450</v>
      </c>
    </row>
    <row r="238" spans="2:65" s="1" customFormat="1" ht="22.5" hidden="1" customHeight="1">
      <c r="B238" s="40"/>
      <c r="C238" s="190" t="s">
        <v>451</v>
      </c>
      <c r="D238" s="190" t="s">
        <v>148</v>
      </c>
      <c r="E238" s="191" t="s">
        <v>243</v>
      </c>
      <c r="F238" s="192" t="s">
        <v>244</v>
      </c>
      <c r="G238" s="193" t="s">
        <v>234</v>
      </c>
      <c r="H238" s="194">
        <v>100</v>
      </c>
      <c r="I238" s="195"/>
      <c r="J238" s="196">
        <f>ROUND(I238*H238,2)</f>
        <v>0</v>
      </c>
      <c r="K238" s="192" t="s">
        <v>152</v>
      </c>
      <c r="L238" s="60"/>
      <c r="M238" s="197" t="s">
        <v>21</v>
      </c>
      <c r="N238" s="198" t="s">
        <v>42</v>
      </c>
      <c r="O238" s="41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AR238" s="23" t="s">
        <v>336</v>
      </c>
      <c r="AT238" s="23" t="s">
        <v>148</v>
      </c>
      <c r="AU238" s="23" t="s">
        <v>87</v>
      </c>
      <c r="AY238" s="23" t="s">
        <v>142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23" t="s">
        <v>76</v>
      </c>
      <c r="BK238" s="201">
        <f>ROUND(I238*H238,2)</f>
        <v>0</v>
      </c>
      <c r="BL238" s="23" t="s">
        <v>336</v>
      </c>
      <c r="BM238" s="23" t="s">
        <v>452</v>
      </c>
    </row>
    <row r="239" spans="2:65" s="1" customFormat="1" ht="22.5" hidden="1" customHeight="1">
      <c r="B239" s="40"/>
      <c r="C239" s="214" t="s">
        <v>453</v>
      </c>
      <c r="D239" s="214" t="s">
        <v>176</v>
      </c>
      <c r="E239" s="215" t="s">
        <v>246</v>
      </c>
      <c r="F239" s="216" t="s">
        <v>247</v>
      </c>
      <c r="G239" s="217" t="s">
        <v>234</v>
      </c>
      <c r="H239" s="218">
        <v>100</v>
      </c>
      <c r="I239" s="219"/>
      <c r="J239" s="220">
        <f>ROUND(I239*H239,2)</f>
        <v>0</v>
      </c>
      <c r="K239" s="216" t="s">
        <v>152</v>
      </c>
      <c r="L239" s="221"/>
      <c r="M239" s="222" t="s">
        <v>21</v>
      </c>
      <c r="N239" s="223" t="s">
        <v>42</v>
      </c>
      <c r="O239" s="41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AR239" s="23" t="s">
        <v>336</v>
      </c>
      <c r="AT239" s="23" t="s">
        <v>176</v>
      </c>
      <c r="AU239" s="23" t="s">
        <v>87</v>
      </c>
      <c r="AY239" s="23" t="s">
        <v>142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23" t="s">
        <v>76</v>
      </c>
      <c r="BK239" s="201">
        <f>ROUND(I239*H239,2)</f>
        <v>0</v>
      </c>
      <c r="BL239" s="23" t="s">
        <v>336</v>
      </c>
      <c r="BM239" s="23" t="s">
        <v>454</v>
      </c>
    </row>
    <row r="240" spans="2:65" s="1" customFormat="1" ht="22.5" hidden="1" customHeight="1">
      <c r="B240" s="40"/>
      <c r="C240" s="190" t="s">
        <v>455</v>
      </c>
      <c r="D240" s="190" t="s">
        <v>148</v>
      </c>
      <c r="E240" s="191" t="s">
        <v>372</v>
      </c>
      <c r="F240" s="192" t="s">
        <v>373</v>
      </c>
      <c r="G240" s="193" t="s">
        <v>151</v>
      </c>
      <c r="H240" s="194">
        <v>60</v>
      </c>
      <c r="I240" s="195"/>
      <c r="J240" s="196">
        <f>ROUND(I240*H240,2)</f>
        <v>0</v>
      </c>
      <c r="K240" s="192" t="s">
        <v>180</v>
      </c>
      <c r="L240" s="60"/>
      <c r="M240" s="197" t="s">
        <v>21</v>
      </c>
      <c r="N240" s="198" t="s">
        <v>42</v>
      </c>
      <c r="O240" s="41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AR240" s="23" t="s">
        <v>336</v>
      </c>
      <c r="AT240" s="23" t="s">
        <v>148</v>
      </c>
      <c r="AU240" s="23" t="s">
        <v>87</v>
      </c>
      <c r="AY240" s="23" t="s">
        <v>142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23" t="s">
        <v>76</v>
      </c>
      <c r="BK240" s="201">
        <f>ROUND(I240*H240,2)</f>
        <v>0</v>
      </c>
      <c r="BL240" s="23" t="s">
        <v>336</v>
      </c>
      <c r="BM240" s="23" t="s">
        <v>456</v>
      </c>
    </row>
    <row r="241" spans="2:65" s="11" customFormat="1" hidden="1">
      <c r="B241" s="202"/>
      <c r="C241" s="203"/>
      <c r="D241" s="204" t="s">
        <v>154</v>
      </c>
      <c r="E241" s="205" t="s">
        <v>21</v>
      </c>
      <c r="F241" s="206" t="s">
        <v>403</v>
      </c>
      <c r="G241" s="203"/>
      <c r="H241" s="207">
        <v>60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154</v>
      </c>
      <c r="AU241" s="213" t="s">
        <v>87</v>
      </c>
      <c r="AV241" s="11" t="s">
        <v>88</v>
      </c>
      <c r="AW241" s="11" t="s">
        <v>35</v>
      </c>
      <c r="AX241" s="11" t="s">
        <v>76</v>
      </c>
      <c r="AY241" s="213" t="s">
        <v>142</v>
      </c>
    </row>
    <row r="242" spans="2:65" s="1" customFormat="1" ht="22.5" hidden="1" customHeight="1">
      <c r="B242" s="40"/>
      <c r="C242" s="190" t="s">
        <v>457</v>
      </c>
      <c r="D242" s="190" t="s">
        <v>148</v>
      </c>
      <c r="E242" s="191" t="s">
        <v>361</v>
      </c>
      <c r="F242" s="192" t="s">
        <v>362</v>
      </c>
      <c r="G242" s="193" t="s">
        <v>91</v>
      </c>
      <c r="H242" s="194">
        <v>1905</v>
      </c>
      <c r="I242" s="195"/>
      <c r="J242" s="196">
        <f>ROUND(I242*H242,2)</f>
        <v>0</v>
      </c>
      <c r="K242" s="192" t="s">
        <v>152</v>
      </c>
      <c r="L242" s="60"/>
      <c r="M242" s="197" t="s">
        <v>21</v>
      </c>
      <c r="N242" s="198" t="s">
        <v>42</v>
      </c>
      <c r="O242" s="41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AR242" s="23" t="s">
        <v>336</v>
      </c>
      <c r="AT242" s="23" t="s">
        <v>148</v>
      </c>
      <c r="AU242" s="23" t="s">
        <v>87</v>
      </c>
      <c r="AY242" s="23" t="s">
        <v>142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23" t="s">
        <v>76</v>
      </c>
      <c r="BK242" s="201">
        <f>ROUND(I242*H242,2)</f>
        <v>0</v>
      </c>
      <c r="BL242" s="23" t="s">
        <v>336</v>
      </c>
      <c r="BM242" s="23" t="s">
        <v>458</v>
      </c>
    </row>
    <row r="243" spans="2:65" s="11" customFormat="1" hidden="1">
      <c r="B243" s="202"/>
      <c r="C243" s="203"/>
      <c r="D243" s="204" t="s">
        <v>154</v>
      </c>
      <c r="E243" s="205" t="s">
        <v>21</v>
      </c>
      <c r="F243" s="206" t="s">
        <v>364</v>
      </c>
      <c r="G243" s="203"/>
      <c r="H243" s="207">
        <v>1905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154</v>
      </c>
      <c r="AU243" s="213" t="s">
        <v>87</v>
      </c>
      <c r="AV243" s="11" t="s">
        <v>88</v>
      </c>
      <c r="AW243" s="11" t="s">
        <v>35</v>
      </c>
      <c r="AX243" s="11" t="s">
        <v>76</v>
      </c>
      <c r="AY243" s="213" t="s">
        <v>142</v>
      </c>
    </row>
    <row r="244" spans="2:65" s="1" customFormat="1" ht="22.5" hidden="1" customHeight="1">
      <c r="B244" s="40"/>
      <c r="C244" s="214" t="s">
        <v>459</v>
      </c>
      <c r="D244" s="214" t="s">
        <v>176</v>
      </c>
      <c r="E244" s="215" t="s">
        <v>366</v>
      </c>
      <c r="F244" s="216" t="s">
        <v>367</v>
      </c>
      <c r="G244" s="217" t="s">
        <v>368</v>
      </c>
      <c r="H244" s="218">
        <v>0.95299999999999996</v>
      </c>
      <c r="I244" s="219"/>
      <c r="J244" s="220">
        <f>ROUND(I244*H244,2)</f>
        <v>0</v>
      </c>
      <c r="K244" s="216" t="s">
        <v>152</v>
      </c>
      <c r="L244" s="221"/>
      <c r="M244" s="222" t="s">
        <v>21</v>
      </c>
      <c r="N244" s="223" t="s">
        <v>42</v>
      </c>
      <c r="O244" s="41"/>
      <c r="P244" s="199">
        <f>O244*H244</f>
        <v>0</v>
      </c>
      <c r="Q244" s="199">
        <v>1E-3</v>
      </c>
      <c r="R244" s="199">
        <f>Q244*H244</f>
        <v>9.5299999999999996E-4</v>
      </c>
      <c r="S244" s="199">
        <v>0</v>
      </c>
      <c r="T244" s="200">
        <f>S244*H244</f>
        <v>0</v>
      </c>
      <c r="AR244" s="23" t="s">
        <v>336</v>
      </c>
      <c r="AT244" s="23" t="s">
        <v>176</v>
      </c>
      <c r="AU244" s="23" t="s">
        <v>87</v>
      </c>
      <c r="AY244" s="23" t="s">
        <v>142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3" t="s">
        <v>76</v>
      </c>
      <c r="BK244" s="201">
        <f>ROUND(I244*H244,2)</f>
        <v>0</v>
      </c>
      <c r="BL244" s="23" t="s">
        <v>336</v>
      </c>
      <c r="BM244" s="23" t="s">
        <v>460</v>
      </c>
    </row>
    <row r="245" spans="2:65" s="11" customFormat="1" hidden="1">
      <c r="B245" s="202"/>
      <c r="C245" s="203"/>
      <c r="D245" s="204" t="s">
        <v>154</v>
      </c>
      <c r="E245" s="203"/>
      <c r="F245" s="206" t="s">
        <v>370</v>
      </c>
      <c r="G245" s="203"/>
      <c r="H245" s="207">
        <v>0.95299999999999996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154</v>
      </c>
      <c r="AU245" s="213" t="s">
        <v>87</v>
      </c>
      <c r="AV245" s="11" t="s">
        <v>88</v>
      </c>
      <c r="AW245" s="11" t="s">
        <v>6</v>
      </c>
      <c r="AX245" s="11" t="s">
        <v>76</v>
      </c>
      <c r="AY245" s="213" t="s">
        <v>142</v>
      </c>
    </row>
    <row r="246" spans="2:65" s="1" customFormat="1" ht="31.5" hidden="1" customHeight="1">
      <c r="B246" s="40"/>
      <c r="C246" s="190" t="s">
        <v>461</v>
      </c>
      <c r="D246" s="190" t="s">
        <v>148</v>
      </c>
      <c r="E246" s="191" t="s">
        <v>377</v>
      </c>
      <c r="F246" s="192" t="s">
        <v>378</v>
      </c>
      <c r="G246" s="193" t="s">
        <v>151</v>
      </c>
      <c r="H246" s="194">
        <v>10</v>
      </c>
      <c r="I246" s="195"/>
      <c r="J246" s="196">
        <f>ROUND(I246*H246,2)</f>
        <v>0</v>
      </c>
      <c r="K246" s="192" t="s">
        <v>152</v>
      </c>
      <c r="L246" s="60"/>
      <c r="M246" s="197" t="s">
        <v>21</v>
      </c>
      <c r="N246" s="198" t="s">
        <v>42</v>
      </c>
      <c r="O246" s="4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23" t="s">
        <v>336</v>
      </c>
      <c r="AT246" s="23" t="s">
        <v>148</v>
      </c>
      <c r="AU246" s="23" t="s">
        <v>87</v>
      </c>
      <c r="AY246" s="23" t="s">
        <v>142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23" t="s">
        <v>76</v>
      </c>
      <c r="BK246" s="201">
        <f>ROUND(I246*H246,2)</f>
        <v>0</v>
      </c>
      <c r="BL246" s="23" t="s">
        <v>336</v>
      </c>
      <c r="BM246" s="23" t="s">
        <v>462</v>
      </c>
    </row>
    <row r="247" spans="2:65" s="11" customFormat="1" hidden="1">
      <c r="B247" s="202"/>
      <c r="C247" s="203"/>
      <c r="D247" s="204" t="s">
        <v>154</v>
      </c>
      <c r="E247" s="205" t="s">
        <v>21</v>
      </c>
      <c r="F247" s="206" t="s">
        <v>97</v>
      </c>
      <c r="G247" s="203"/>
      <c r="H247" s="207">
        <v>10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154</v>
      </c>
      <c r="AU247" s="213" t="s">
        <v>87</v>
      </c>
      <c r="AV247" s="11" t="s">
        <v>88</v>
      </c>
      <c r="AW247" s="11" t="s">
        <v>35</v>
      </c>
      <c r="AX247" s="11" t="s">
        <v>76</v>
      </c>
      <c r="AY247" s="213" t="s">
        <v>142</v>
      </c>
    </row>
    <row r="248" spans="2:65" s="1" customFormat="1" ht="22.5" hidden="1" customHeight="1">
      <c r="B248" s="40"/>
      <c r="C248" s="190" t="s">
        <v>463</v>
      </c>
      <c r="D248" s="190" t="s">
        <v>148</v>
      </c>
      <c r="E248" s="191" t="s">
        <v>381</v>
      </c>
      <c r="F248" s="192" t="s">
        <v>382</v>
      </c>
      <c r="G248" s="193" t="s">
        <v>151</v>
      </c>
      <c r="H248" s="194">
        <v>43</v>
      </c>
      <c r="I248" s="195"/>
      <c r="J248" s="196">
        <f>ROUND(I248*H248,2)</f>
        <v>0</v>
      </c>
      <c r="K248" s="192" t="s">
        <v>180</v>
      </c>
      <c r="L248" s="60"/>
      <c r="M248" s="197" t="s">
        <v>21</v>
      </c>
      <c r="N248" s="198" t="s">
        <v>42</v>
      </c>
      <c r="O248" s="41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AR248" s="23" t="s">
        <v>336</v>
      </c>
      <c r="AT248" s="23" t="s">
        <v>148</v>
      </c>
      <c r="AU248" s="23" t="s">
        <v>87</v>
      </c>
      <c r="AY248" s="23" t="s">
        <v>142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23" t="s">
        <v>76</v>
      </c>
      <c r="BK248" s="201">
        <f>ROUND(I248*H248,2)</f>
        <v>0</v>
      </c>
      <c r="BL248" s="23" t="s">
        <v>336</v>
      </c>
      <c r="BM248" s="23" t="s">
        <v>464</v>
      </c>
    </row>
    <row r="249" spans="2:65" s="10" customFormat="1" ht="22.35" hidden="1" customHeight="1">
      <c r="B249" s="171"/>
      <c r="C249" s="172"/>
      <c r="D249" s="187" t="s">
        <v>70</v>
      </c>
      <c r="E249" s="188" t="s">
        <v>465</v>
      </c>
      <c r="F249" s="188" t="s">
        <v>466</v>
      </c>
      <c r="G249" s="172"/>
      <c r="H249" s="172"/>
      <c r="I249" s="175"/>
      <c r="J249" s="189">
        <f>BK249</f>
        <v>0</v>
      </c>
      <c r="K249" s="172"/>
      <c r="L249" s="177"/>
      <c r="M249" s="178"/>
      <c r="N249" s="179"/>
      <c r="O249" s="179"/>
      <c r="P249" s="180">
        <f>SUM(P250:P273)</f>
        <v>0</v>
      </c>
      <c r="Q249" s="179"/>
      <c r="R249" s="180">
        <f>SUM(R250:R273)</f>
        <v>9.5299999999999996E-4</v>
      </c>
      <c r="S249" s="179"/>
      <c r="T249" s="181">
        <f>SUM(T250:T273)</f>
        <v>0</v>
      </c>
      <c r="AR249" s="182" t="s">
        <v>145</v>
      </c>
      <c r="AT249" s="183" t="s">
        <v>70</v>
      </c>
      <c r="AU249" s="183" t="s">
        <v>88</v>
      </c>
      <c r="AY249" s="182" t="s">
        <v>142</v>
      </c>
      <c r="BK249" s="184">
        <f>SUM(BK250:BK273)</f>
        <v>0</v>
      </c>
    </row>
    <row r="250" spans="2:65" s="1" customFormat="1" ht="22.5" hidden="1" customHeight="1">
      <c r="B250" s="40"/>
      <c r="C250" s="190" t="s">
        <v>467</v>
      </c>
      <c r="D250" s="190" t="s">
        <v>148</v>
      </c>
      <c r="E250" s="191" t="s">
        <v>334</v>
      </c>
      <c r="F250" s="192" t="s">
        <v>335</v>
      </c>
      <c r="G250" s="193" t="s">
        <v>91</v>
      </c>
      <c r="H250" s="194">
        <v>1065</v>
      </c>
      <c r="I250" s="195"/>
      <c r="J250" s="196">
        <f>ROUND(I250*H250,2)</f>
        <v>0</v>
      </c>
      <c r="K250" s="192" t="s">
        <v>152</v>
      </c>
      <c r="L250" s="60"/>
      <c r="M250" s="197" t="s">
        <v>21</v>
      </c>
      <c r="N250" s="198" t="s">
        <v>42</v>
      </c>
      <c r="O250" s="41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AR250" s="23" t="s">
        <v>336</v>
      </c>
      <c r="AT250" s="23" t="s">
        <v>148</v>
      </c>
      <c r="AU250" s="23" t="s">
        <v>87</v>
      </c>
      <c r="AY250" s="23" t="s">
        <v>142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3" t="s">
        <v>76</v>
      </c>
      <c r="BK250" s="201">
        <f>ROUND(I250*H250,2)</f>
        <v>0</v>
      </c>
      <c r="BL250" s="23" t="s">
        <v>336</v>
      </c>
      <c r="BM250" s="23" t="s">
        <v>468</v>
      </c>
    </row>
    <row r="251" spans="2:65" s="11" customFormat="1" hidden="1">
      <c r="B251" s="202"/>
      <c r="C251" s="203"/>
      <c r="D251" s="204" t="s">
        <v>154</v>
      </c>
      <c r="E251" s="205" t="s">
        <v>21</v>
      </c>
      <c r="F251" s="206" t="s">
        <v>338</v>
      </c>
      <c r="G251" s="203"/>
      <c r="H251" s="207">
        <v>1065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154</v>
      </c>
      <c r="AU251" s="213" t="s">
        <v>87</v>
      </c>
      <c r="AV251" s="11" t="s">
        <v>88</v>
      </c>
      <c r="AW251" s="11" t="s">
        <v>35</v>
      </c>
      <c r="AX251" s="11" t="s">
        <v>76</v>
      </c>
      <c r="AY251" s="213" t="s">
        <v>142</v>
      </c>
    </row>
    <row r="252" spans="2:65" s="1" customFormat="1" ht="22.5" hidden="1" customHeight="1">
      <c r="B252" s="40"/>
      <c r="C252" s="190" t="s">
        <v>469</v>
      </c>
      <c r="D252" s="190" t="s">
        <v>148</v>
      </c>
      <c r="E252" s="191" t="s">
        <v>340</v>
      </c>
      <c r="F252" s="192" t="s">
        <v>341</v>
      </c>
      <c r="G252" s="193" t="s">
        <v>91</v>
      </c>
      <c r="H252" s="194">
        <v>90</v>
      </c>
      <c r="I252" s="195"/>
      <c r="J252" s="196">
        <f>ROUND(I252*H252,2)</f>
        <v>0</v>
      </c>
      <c r="K252" s="192" t="s">
        <v>152</v>
      </c>
      <c r="L252" s="60"/>
      <c r="M252" s="197" t="s">
        <v>21</v>
      </c>
      <c r="N252" s="198" t="s">
        <v>42</v>
      </c>
      <c r="O252" s="41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23" t="s">
        <v>336</v>
      </c>
      <c r="AT252" s="23" t="s">
        <v>148</v>
      </c>
      <c r="AU252" s="23" t="s">
        <v>87</v>
      </c>
      <c r="AY252" s="23" t="s">
        <v>142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23" t="s">
        <v>76</v>
      </c>
      <c r="BK252" s="201">
        <f>ROUND(I252*H252,2)</f>
        <v>0</v>
      </c>
      <c r="BL252" s="23" t="s">
        <v>336</v>
      </c>
      <c r="BM252" s="23" t="s">
        <v>470</v>
      </c>
    </row>
    <row r="253" spans="2:65" s="11" customFormat="1" hidden="1">
      <c r="B253" s="202"/>
      <c r="C253" s="203"/>
      <c r="D253" s="204" t="s">
        <v>154</v>
      </c>
      <c r="E253" s="205" t="s">
        <v>21</v>
      </c>
      <c r="F253" s="206" t="s">
        <v>343</v>
      </c>
      <c r="G253" s="203"/>
      <c r="H253" s="207">
        <v>90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154</v>
      </c>
      <c r="AU253" s="213" t="s">
        <v>87</v>
      </c>
      <c r="AV253" s="11" t="s">
        <v>88</v>
      </c>
      <c r="AW253" s="11" t="s">
        <v>35</v>
      </c>
      <c r="AX253" s="11" t="s">
        <v>76</v>
      </c>
      <c r="AY253" s="213" t="s">
        <v>142</v>
      </c>
    </row>
    <row r="254" spans="2:65" s="1" customFormat="1" ht="22.5" hidden="1" customHeight="1">
      <c r="B254" s="40"/>
      <c r="C254" s="190" t="s">
        <v>471</v>
      </c>
      <c r="D254" s="190" t="s">
        <v>148</v>
      </c>
      <c r="E254" s="191" t="s">
        <v>345</v>
      </c>
      <c r="F254" s="192" t="s">
        <v>346</v>
      </c>
      <c r="G254" s="193" t="s">
        <v>91</v>
      </c>
      <c r="H254" s="194">
        <v>5550</v>
      </c>
      <c r="I254" s="195"/>
      <c r="J254" s="196">
        <f>ROUND(I254*H254,2)</f>
        <v>0</v>
      </c>
      <c r="K254" s="192" t="s">
        <v>152</v>
      </c>
      <c r="L254" s="60"/>
      <c r="M254" s="197" t="s">
        <v>21</v>
      </c>
      <c r="N254" s="198" t="s">
        <v>42</v>
      </c>
      <c r="O254" s="4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AR254" s="23" t="s">
        <v>336</v>
      </c>
      <c r="AT254" s="23" t="s">
        <v>148</v>
      </c>
      <c r="AU254" s="23" t="s">
        <v>87</v>
      </c>
      <c r="AY254" s="23" t="s">
        <v>142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23" t="s">
        <v>76</v>
      </c>
      <c r="BK254" s="201">
        <f>ROUND(I254*H254,2)</f>
        <v>0</v>
      </c>
      <c r="BL254" s="23" t="s">
        <v>336</v>
      </c>
      <c r="BM254" s="23" t="s">
        <v>472</v>
      </c>
    </row>
    <row r="255" spans="2:65" s="11" customFormat="1" hidden="1">
      <c r="B255" s="202"/>
      <c r="C255" s="203"/>
      <c r="D255" s="204" t="s">
        <v>154</v>
      </c>
      <c r="E255" s="205" t="s">
        <v>21</v>
      </c>
      <c r="F255" s="206" t="s">
        <v>348</v>
      </c>
      <c r="G255" s="203"/>
      <c r="H255" s="207">
        <v>5550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154</v>
      </c>
      <c r="AU255" s="213" t="s">
        <v>87</v>
      </c>
      <c r="AV255" s="11" t="s">
        <v>88</v>
      </c>
      <c r="AW255" s="11" t="s">
        <v>35</v>
      </c>
      <c r="AX255" s="11" t="s">
        <v>76</v>
      </c>
      <c r="AY255" s="213" t="s">
        <v>142</v>
      </c>
    </row>
    <row r="256" spans="2:65" s="1" customFormat="1" ht="22.5" hidden="1" customHeight="1">
      <c r="B256" s="40"/>
      <c r="C256" s="190" t="s">
        <v>473</v>
      </c>
      <c r="D256" s="190" t="s">
        <v>148</v>
      </c>
      <c r="E256" s="191" t="s">
        <v>237</v>
      </c>
      <c r="F256" s="192" t="s">
        <v>238</v>
      </c>
      <c r="G256" s="193" t="s">
        <v>234</v>
      </c>
      <c r="H256" s="194">
        <v>100</v>
      </c>
      <c r="I256" s="195"/>
      <c r="J256" s="196">
        <f>ROUND(I256*H256,2)</f>
        <v>0</v>
      </c>
      <c r="K256" s="192" t="s">
        <v>152</v>
      </c>
      <c r="L256" s="60"/>
      <c r="M256" s="197" t="s">
        <v>21</v>
      </c>
      <c r="N256" s="198" t="s">
        <v>42</v>
      </c>
      <c r="O256" s="41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AR256" s="23" t="s">
        <v>336</v>
      </c>
      <c r="AT256" s="23" t="s">
        <v>148</v>
      </c>
      <c r="AU256" s="23" t="s">
        <v>87</v>
      </c>
      <c r="AY256" s="23" t="s">
        <v>142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23" t="s">
        <v>76</v>
      </c>
      <c r="BK256" s="201">
        <f>ROUND(I256*H256,2)</f>
        <v>0</v>
      </c>
      <c r="BL256" s="23" t="s">
        <v>336</v>
      </c>
      <c r="BM256" s="23" t="s">
        <v>474</v>
      </c>
    </row>
    <row r="257" spans="2:65" s="11" customFormat="1" hidden="1">
      <c r="B257" s="202"/>
      <c r="C257" s="203"/>
      <c r="D257" s="224" t="s">
        <v>154</v>
      </c>
      <c r="E257" s="225" t="s">
        <v>21</v>
      </c>
      <c r="F257" s="226" t="s">
        <v>448</v>
      </c>
      <c r="G257" s="203"/>
      <c r="H257" s="227">
        <v>7.5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154</v>
      </c>
      <c r="AU257" s="213" t="s">
        <v>87</v>
      </c>
      <c r="AV257" s="11" t="s">
        <v>88</v>
      </c>
      <c r="AW257" s="11" t="s">
        <v>35</v>
      </c>
      <c r="AX257" s="11" t="s">
        <v>71</v>
      </c>
      <c r="AY257" s="213" t="s">
        <v>142</v>
      </c>
    </row>
    <row r="258" spans="2:65" s="11" customFormat="1" hidden="1">
      <c r="B258" s="202"/>
      <c r="C258" s="203"/>
      <c r="D258" s="224" t="s">
        <v>154</v>
      </c>
      <c r="E258" s="225" t="s">
        <v>21</v>
      </c>
      <c r="F258" s="226" t="s">
        <v>353</v>
      </c>
      <c r="G258" s="203"/>
      <c r="H258" s="227">
        <v>92.5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154</v>
      </c>
      <c r="AU258" s="213" t="s">
        <v>87</v>
      </c>
      <c r="AV258" s="11" t="s">
        <v>88</v>
      </c>
      <c r="AW258" s="11" t="s">
        <v>35</v>
      </c>
      <c r="AX258" s="11" t="s">
        <v>71</v>
      </c>
      <c r="AY258" s="213" t="s">
        <v>142</v>
      </c>
    </row>
    <row r="259" spans="2:65" s="12" customFormat="1" hidden="1">
      <c r="B259" s="228"/>
      <c r="C259" s="229"/>
      <c r="D259" s="204" t="s">
        <v>154</v>
      </c>
      <c r="E259" s="230" t="s">
        <v>21</v>
      </c>
      <c r="F259" s="231" t="s">
        <v>186</v>
      </c>
      <c r="G259" s="229"/>
      <c r="H259" s="232">
        <v>100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154</v>
      </c>
      <c r="AU259" s="238" t="s">
        <v>87</v>
      </c>
      <c r="AV259" s="12" t="s">
        <v>145</v>
      </c>
      <c r="AW259" s="12" t="s">
        <v>35</v>
      </c>
      <c r="AX259" s="12" t="s">
        <v>76</v>
      </c>
      <c r="AY259" s="238" t="s">
        <v>142</v>
      </c>
    </row>
    <row r="260" spans="2:65" s="1" customFormat="1" ht="22.5" hidden="1" customHeight="1">
      <c r="B260" s="40"/>
      <c r="C260" s="190" t="s">
        <v>475</v>
      </c>
      <c r="D260" s="190" t="s">
        <v>148</v>
      </c>
      <c r="E260" s="191" t="s">
        <v>232</v>
      </c>
      <c r="F260" s="192" t="s">
        <v>233</v>
      </c>
      <c r="G260" s="193" t="s">
        <v>234</v>
      </c>
      <c r="H260" s="194">
        <v>100</v>
      </c>
      <c r="I260" s="195"/>
      <c r="J260" s="196">
        <f>ROUND(I260*H260,2)</f>
        <v>0</v>
      </c>
      <c r="K260" s="192" t="s">
        <v>152</v>
      </c>
      <c r="L260" s="60"/>
      <c r="M260" s="197" t="s">
        <v>21</v>
      </c>
      <c r="N260" s="198" t="s">
        <v>42</v>
      </c>
      <c r="O260" s="41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AR260" s="23" t="s">
        <v>336</v>
      </c>
      <c r="AT260" s="23" t="s">
        <v>148</v>
      </c>
      <c r="AU260" s="23" t="s">
        <v>87</v>
      </c>
      <c r="AY260" s="23" t="s">
        <v>142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23" t="s">
        <v>76</v>
      </c>
      <c r="BK260" s="201">
        <f>ROUND(I260*H260,2)</f>
        <v>0</v>
      </c>
      <c r="BL260" s="23" t="s">
        <v>336</v>
      </c>
      <c r="BM260" s="23" t="s">
        <v>476</v>
      </c>
    </row>
    <row r="261" spans="2:65" s="1" customFormat="1" ht="22.5" hidden="1" customHeight="1">
      <c r="B261" s="40"/>
      <c r="C261" s="190" t="s">
        <v>477</v>
      </c>
      <c r="D261" s="190" t="s">
        <v>148</v>
      </c>
      <c r="E261" s="191" t="s">
        <v>243</v>
      </c>
      <c r="F261" s="192" t="s">
        <v>244</v>
      </c>
      <c r="G261" s="193" t="s">
        <v>234</v>
      </c>
      <c r="H261" s="194">
        <v>100</v>
      </c>
      <c r="I261" s="195"/>
      <c r="J261" s="196">
        <f>ROUND(I261*H261,2)</f>
        <v>0</v>
      </c>
      <c r="K261" s="192" t="s">
        <v>152</v>
      </c>
      <c r="L261" s="60"/>
      <c r="M261" s="197" t="s">
        <v>21</v>
      </c>
      <c r="N261" s="198" t="s">
        <v>42</v>
      </c>
      <c r="O261" s="4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AR261" s="23" t="s">
        <v>336</v>
      </c>
      <c r="AT261" s="23" t="s">
        <v>148</v>
      </c>
      <c r="AU261" s="23" t="s">
        <v>87</v>
      </c>
      <c r="AY261" s="23" t="s">
        <v>142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23" t="s">
        <v>76</v>
      </c>
      <c r="BK261" s="201">
        <f>ROUND(I261*H261,2)</f>
        <v>0</v>
      </c>
      <c r="BL261" s="23" t="s">
        <v>336</v>
      </c>
      <c r="BM261" s="23" t="s">
        <v>478</v>
      </c>
    </row>
    <row r="262" spans="2:65" s="1" customFormat="1" ht="22.5" hidden="1" customHeight="1">
      <c r="B262" s="40"/>
      <c r="C262" s="214" t="s">
        <v>479</v>
      </c>
      <c r="D262" s="214" t="s">
        <v>176</v>
      </c>
      <c r="E262" s="215" t="s">
        <v>246</v>
      </c>
      <c r="F262" s="216" t="s">
        <v>247</v>
      </c>
      <c r="G262" s="217" t="s">
        <v>234</v>
      </c>
      <c r="H262" s="218">
        <v>100</v>
      </c>
      <c r="I262" s="219"/>
      <c r="J262" s="220">
        <f>ROUND(I262*H262,2)</f>
        <v>0</v>
      </c>
      <c r="K262" s="216" t="s">
        <v>152</v>
      </c>
      <c r="L262" s="221"/>
      <c r="M262" s="222" t="s">
        <v>21</v>
      </c>
      <c r="N262" s="223" t="s">
        <v>42</v>
      </c>
      <c r="O262" s="41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AR262" s="23" t="s">
        <v>336</v>
      </c>
      <c r="AT262" s="23" t="s">
        <v>176</v>
      </c>
      <c r="AU262" s="23" t="s">
        <v>87</v>
      </c>
      <c r="AY262" s="23" t="s">
        <v>142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23" t="s">
        <v>76</v>
      </c>
      <c r="BK262" s="201">
        <f>ROUND(I262*H262,2)</f>
        <v>0</v>
      </c>
      <c r="BL262" s="23" t="s">
        <v>336</v>
      </c>
      <c r="BM262" s="23" t="s">
        <v>480</v>
      </c>
    </row>
    <row r="263" spans="2:65" s="1" customFormat="1" ht="22.5" hidden="1" customHeight="1">
      <c r="B263" s="40"/>
      <c r="C263" s="190" t="s">
        <v>481</v>
      </c>
      <c r="D263" s="190" t="s">
        <v>148</v>
      </c>
      <c r="E263" s="191" t="s">
        <v>361</v>
      </c>
      <c r="F263" s="192" t="s">
        <v>362</v>
      </c>
      <c r="G263" s="193" t="s">
        <v>91</v>
      </c>
      <c r="H263" s="194">
        <v>1905</v>
      </c>
      <c r="I263" s="195"/>
      <c r="J263" s="196">
        <f>ROUND(I263*H263,2)</f>
        <v>0</v>
      </c>
      <c r="K263" s="192" t="s">
        <v>152</v>
      </c>
      <c r="L263" s="60"/>
      <c r="M263" s="197" t="s">
        <v>21</v>
      </c>
      <c r="N263" s="198" t="s">
        <v>42</v>
      </c>
      <c r="O263" s="41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AR263" s="23" t="s">
        <v>336</v>
      </c>
      <c r="AT263" s="23" t="s">
        <v>148</v>
      </c>
      <c r="AU263" s="23" t="s">
        <v>87</v>
      </c>
      <c r="AY263" s="23" t="s">
        <v>142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23" t="s">
        <v>76</v>
      </c>
      <c r="BK263" s="201">
        <f>ROUND(I263*H263,2)</f>
        <v>0</v>
      </c>
      <c r="BL263" s="23" t="s">
        <v>336</v>
      </c>
      <c r="BM263" s="23" t="s">
        <v>482</v>
      </c>
    </row>
    <row r="264" spans="2:65" s="11" customFormat="1" hidden="1">
      <c r="B264" s="202"/>
      <c r="C264" s="203"/>
      <c r="D264" s="204" t="s">
        <v>154</v>
      </c>
      <c r="E264" s="205" t="s">
        <v>21</v>
      </c>
      <c r="F264" s="206" t="s">
        <v>364</v>
      </c>
      <c r="G264" s="203"/>
      <c r="H264" s="207">
        <v>1905</v>
      </c>
      <c r="I264" s="208"/>
      <c r="J264" s="203"/>
      <c r="K264" s="203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154</v>
      </c>
      <c r="AU264" s="213" t="s">
        <v>87</v>
      </c>
      <c r="AV264" s="11" t="s">
        <v>88</v>
      </c>
      <c r="AW264" s="11" t="s">
        <v>35</v>
      </c>
      <c r="AX264" s="11" t="s">
        <v>76</v>
      </c>
      <c r="AY264" s="213" t="s">
        <v>142</v>
      </c>
    </row>
    <row r="265" spans="2:65" s="1" customFormat="1" ht="22.5" hidden="1" customHeight="1">
      <c r="B265" s="40"/>
      <c r="C265" s="214" t="s">
        <v>483</v>
      </c>
      <c r="D265" s="214" t="s">
        <v>176</v>
      </c>
      <c r="E265" s="215" t="s">
        <v>366</v>
      </c>
      <c r="F265" s="216" t="s">
        <v>367</v>
      </c>
      <c r="G265" s="217" t="s">
        <v>368</v>
      </c>
      <c r="H265" s="218">
        <v>0.95299999999999996</v>
      </c>
      <c r="I265" s="219"/>
      <c r="J265" s="220">
        <f>ROUND(I265*H265,2)</f>
        <v>0</v>
      </c>
      <c r="K265" s="216" t="s">
        <v>152</v>
      </c>
      <c r="L265" s="221"/>
      <c r="M265" s="222" t="s">
        <v>21</v>
      </c>
      <c r="N265" s="223" t="s">
        <v>42</v>
      </c>
      <c r="O265" s="41"/>
      <c r="P265" s="199">
        <f>O265*H265</f>
        <v>0</v>
      </c>
      <c r="Q265" s="199">
        <v>1E-3</v>
      </c>
      <c r="R265" s="199">
        <f>Q265*H265</f>
        <v>9.5299999999999996E-4</v>
      </c>
      <c r="S265" s="199">
        <v>0</v>
      </c>
      <c r="T265" s="200">
        <f>S265*H265</f>
        <v>0</v>
      </c>
      <c r="AR265" s="23" t="s">
        <v>336</v>
      </c>
      <c r="AT265" s="23" t="s">
        <v>176</v>
      </c>
      <c r="AU265" s="23" t="s">
        <v>87</v>
      </c>
      <c r="AY265" s="23" t="s">
        <v>142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23" t="s">
        <v>76</v>
      </c>
      <c r="BK265" s="201">
        <f>ROUND(I265*H265,2)</f>
        <v>0</v>
      </c>
      <c r="BL265" s="23" t="s">
        <v>336</v>
      </c>
      <c r="BM265" s="23" t="s">
        <v>484</v>
      </c>
    </row>
    <row r="266" spans="2:65" s="11" customFormat="1" hidden="1">
      <c r="B266" s="202"/>
      <c r="C266" s="203"/>
      <c r="D266" s="204" t="s">
        <v>154</v>
      </c>
      <c r="E266" s="203"/>
      <c r="F266" s="206" t="s">
        <v>370</v>
      </c>
      <c r="G266" s="203"/>
      <c r="H266" s="207">
        <v>0.95299999999999996</v>
      </c>
      <c r="I266" s="208"/>
      <c r="J266" s="203"/>
      <c r="K266" s="203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154</v>
      </c>
      <c r="AU266" s="213" t="s">
        <v>87</v>
      </c>
      <c r="AV266" s="11" t="s">
        <v>88</v>
      </c>
      <c r="AW266" s="11" t="s">
        <v>6</v>
      </c>
      <c r="AX266" s="11" t="s">
        <v>76</v>
      </c>
      <c r="AY266" s="213" t="s">
        <v>142</v>
      </c>
    </row>
    <row r="267" spans="2:65" s="1" customFormat="1" ht="31.5" hidden="1" customHeight="1">
      <c r="B267" s="40"/>
      <c r="C267" s="190" t="s">
        <v>485</v>
      </c>
      <c r="D267" s="190" t="s">
        <v>148</v>
      </c>
      <c r="E267" s="191" t="s">
        <v>433</v>
      </c>
      <c r="F267" s="192" t="s">
        <v>434</v>
      </c>
      <c r="G267" s="193" t="s">
        <v>91</v>
      </c>
      <c r="H267" s="194">
        <v>10</v>
      </c>
      <c r="I267" s="195"/>
      <c r="J267" s="196">
        <f>ROUND(I267*H267,2)</f>
        <v>0</v>
      </c>
      <c r="K267" s="192" t="s">
        <v>152</v>
      </c>
      <c r="L267" s="60"/>
      <c r="M267" s="197" t="s">
        <v>21</v>
      </c>
      <c r="N267" s="198" t="s">
        <v>42</v>
      </c>
      <c r="O267" s="41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AR267" s="23" t="s">
        <v>336</v>
      </c>
      <c r="AT267" s="23" t="s">
        <v>148</v>
      </c>
      <c r="AU267" s="23" t="s">
        <v>87</v>
      </c>
      <c r="AY267" s="23" t="s">
        <v>142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23" t="s">
        <v>76</v>
      </c>
      <c r="BK267" s="201">
        <f>ROUND(I267*H267,2)</f>
        <v>0</v>
      </c>
      <c r="BL267" s="23" t="s">
        <v>336</v>
      </c>
      <c r="BM267" s="23" t="s">
        <v>486</v>
      </c>
    </row>
    <row r="268" spans="2:65" s="11" customFormat="1" hidden="1">
      <c r="B268" s="202"/>
      <c r="C268" s="203"/>
      <c r="D268" s="204" t="s">
        <v>154</v>
      </c>
      <c r="E268" s="205" t="s">
        <v>21</v>
      </c>
      <c r="F268" s="206" t="s">
        <v>97</v>
      </c>
      <c r="G268" s="203"/>
      <c r="H268" s="207">
        <v>10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154</v>
      </c>
      <c r="AU268" s="213" t="s">
        <v>87</v>
      </c>
      <c r="AV268" s="11" t="s">
        <v>88</v>
      </c>
      <c r="AW268" s="11" t="s">
        <v>35</v>
      </c>
      <c r="AX268" s="11" t="s">
        <v>76</v>
      </c>
      <c r="AY268" s="213" t="s">
        <v>142</v>
      </c>
    </row>
    <row r="269" spans="2:65" s="1" customFormat="1" ht="22.5" hidden="1" customHeight="1">
      <c r="B269" s="40"/>
      <c r="C269" s="190" t="s">
        <v>487</v>
      </c>
      <c r="D269" s="190" t="s">
        <v>148</v>
      </c>
      <c r="E269" s="191" t="s">
        <v>488</v>
      </c>
      <c r="F269" s="192" t="s">
        <v>489</v>
      </c>
      <c r="G269" s="193" t="s">
        <v>151</v>
      </c>
      <c r="H269" s="194">
        <v>60</v>
      </c>
      <c r="I269" s="195"/>
      <c r="J269" s="196">
        <f>ROUND(I269*H269,2)</f>
        <v>0</v>
      </c>
      <c r="K269" s="192" t="s">
        <v>21</v>
      </c>
      <c r="L269" s="60"/>
      <c r="M269" s="197" t="s">
        <v>21</v>
      </c>
      <c r="N269" s="198" t="s">
        <v>42</v>
      </c>
      <c r="O269" s="41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AR269" s="23" t="s">
        <v>336</v>
      </c>
      <c r="AT269" s="23" t="s">
        <v>148</v>
      </c>
      <c r="AU269" s="23" t="s">
        <v>87</v>
      </c>
      <c r="AY269" s="23" t="s">
        <v>142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23" t="s">
        <v>76</v>
      </c>
      <c r="BK269" s="201">
        <f>ROUND(I269*H269,2)</f>
        <v>0</v>
      </c>
      <c r="BL269" s="23" t="s">
        <v>336</v>
      </c>
      <c r="BM269" s="23" t="s">
        <v>490</v>
      </c>
    </row>
    <row r="270" spans="2:65" s="11" customFormat="1" hidden="1">
      <c r="B270" s="202"/>
      <c r="C270" s="203"/>
      <c r="D270" s="204" t="s">
        <v>154</v>
      </c>
      <c r="E270" s="205" t="s">
        <v>21</v>
      </c>
      <c r="F270" s="206" t="s">
        <v>403</v>
      </c>
      <c r="G270" s="203"/>
      <c r="H270" s="207">
        <v>60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154</v>
      </c>
      <c r="AU270" s="213" t="s">
        <v>87</v>
      </c>
      <c r="AV270" s="11" t="s">
        <v>88</v>
      </c>
      <c r="AW270" s="11" t="s">
        <v>35</v>
      </c>
      <c r="AX270" s="11" t="s">
        <v>76</v>
      </c>
      <c r="AY270" s="213" t="s">
        <v>142</v>
      </c>
    </row>
    <row r="271" spans="2:65" s="1" customFormat="1" ht="31.5" hidden="1" customHeight="1">
      <c r="B271" s="40"/>
      <c r="C271" s="190" t="s">
        <v>491</v>
      </c>
      <c r="D271" s="190" t="s">
        <v>148</v>
      </c>
      <c r="E271" s="191" t="s">
        <v>377</v>
      </c>
      <c r="F271" s="192" t="s">
        <v>378</v>
      </c>
      <c r="G271" s="193" t="s">
        <v>151</v>
      </c>
      <c r="H271" s="194">
        <v>20</v>
      </c>
      <c r="I271" s="195"/>
      <c r="J271" s="196">
        <f>ROUND(I271*H271,2)</f>
        <v>0</v>
      </c>
      <c r="K271" s="192" t="s">
        <v>152</v>
      </c>
      <c r="L271" s="60"/>
      <c r="M271" s="197" t="s">
        <v>21</v>
      </c>
      <c r="N271" s="198" t="s">
        <v>42</v>
      </c>
      <c r="O271" s="41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23" t="s">
        <v>336</v>
      </c>
      <c r="AT271" s="23" t="s">
        <v>148</v>
      </c>
      <c r="AU271" s="23" t="s">
        <v>87</v>
      </c>
      <c r="AY271" s="23" t="s">
        <v>142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23" t="s">
        <v>76</v>
      </c>
      <c r="BK271" s="201">
        <f>ROUND(I271*H271,2)</f>
        <v>0</v>
      </c>
      <c r="BL271" s="23" t="s">
        <v>336</v>
      </c>
      <c r="BM271" s="23" t="s">
        <v>492</v>
      </c>
    </row>
    <row r="272" spans="2:65" s="11" customFormat="1" hidden="1">
      <c r="B272" s="202"/>
      <c r="C272" s="203"/>
      <c r="D272" s="204" t="s">
        <v>154</v>
      </c>
      <c r="E272" s="205" t="s">
        <v>21</v>
      </c>
      <c r="F272" s="206" t="s">
        <v>98</v>
      </c>
      <c r="G272" s="203"/>
      <c r="H272" s="207">
        <v>20</v>
      </c>
      <c r="I272" s="208"/>
      <c r="J272" s="203"/>
      <c r="K272" s="203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154</v>
      </c>
      <c r="AU272" s="213" t="s">
        <v>87</v>
      </c>
      <c r="AV272" s="11" t="s">
        <v>88</v>
      </c>
      <c r="AW272" s="11" t="s">
        <v>35</v>
      </c>
      <c r="AX272" s="11" t="s">
        <v>76</v>
      </c>
      <c r="AY272" s="213" t="s">
        <v>142</v>
      </c>
    </row>
    <row r="273" spans="2:65" s="1" customFormat="1" ht="22.5" hidden="1" customHeight="1">
      <c r="B273" s="40"/>
      <c r="C273" s="190" t="s">
        <v>493</v>
      </c>
      <c r="D273" s="190" t="s">
        <v>148</v>
      </c>
      <c r="E273" s="191" t="s">
        <v>381</v>
      </c>
      <c r="F273" s="192" t="s">
        <v>382</v>
      </c>
      <c r="G273" s="193" t="s">
        <v>151</v>
      </c>
      <c r="H273" s="194">
        <v>43</v>
      </c>
      <c r="I273" s="195"/>
      <c r="J273" s="196">
        <f>ROUND(I273*H273,2)</f>
        <v>0</v>
      </c>
      <c r="K273" s="192" t="s">
        <v>180</v>
      </c>
      <c r="L273" s="60"/>
      <c r="M273" s="197" t="s">
        <v>21</v>
      </c>
      <c r="N273" s="198" t="s">
        <v>42</v>
      </c>
      <c r="O273" s="41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AR273" s="23" t="s">
        <v>336</v>
      </c>
      <c r="AT273" s="23" t="s">
        <v>148</v>
      </c>
      <c r="AU273" s="23" t="s">
        <v>87</v>
      </c>
      <c r="AY273" s="23" t="s">
        <v>142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23" t="s">
        <v>76</v>
      </c>
      <c r="BK273" s="201">
        <f>ROUND(I273*H273,2)</f>
        <v>0</v>
      </c>
      <c r="BL273" s="23" t="s">
        <v>336</v>
      </c>
      <c r="BM273" s="23" t="s">
        <v>494</v>
      </c>
    </row>
    <row r="274" spans="2:65" s="10" customFormat="1" ht="22.35" hidden="1" customHeight="1">
      <c r="B274" s="171"/>
      <c r="C274" s="172"/>
      <c r="D274" s="187" t="s">
        <v>70</v>
      </c>
      <c r="E274" s="188" t="s">
        <v>495</v>
      </c>
      <c r="F274" s="188" t="s">
        <v>496</v>
      </c>
      <c r="G274" s="172"/>
      <c r="H274" s="172"/>
      <c r="I274" s="175"/>
      <c r="J274" s="189">
        <f>BK274</f>
        <v>0</v>
      </c>
      <c r="K274" s="172"/>
      <c r="L274" s="177"/>
      <c r="M274" s="178"/>
      <c r="N274" s="179"/>
      <c r="O274" s="179"/>
      <c r="P274" s="180">
        <f>SUM(P275:P294)</f>
        <v>0</v>
      </c>
      <c r="Q274" s="179"/>
      <c r="R274" s="180">
        <f>SUM(R275:R294)</f>
        <v>9.5299999999999996E-4</v>
      </c>
      <c r="S274" s="179"/>
      <c r="T274" s="181">
        <f>SUM(T275:T294)</f>
        <v>0</v>
      </c>
      <c r="AR274" s="182" t="s">
        <v>145</v>
      </c>
      <c r="AT274" s="183" t="s">
        <v>70</v>
      </c>
      <c r="AU274" s="183" t="s">
        <v>88</v>
      </c>
      <c r="AY274" s="182" t="s">
        <v>142</v>
      </c>
      <c r="BK274" s="184">
        <f>SUM(BK275:BK294)</f>
        <v>0</v>
      </c>
    </row>
    <row r="275" spans="2:65" s="1" customFormat="1" ht="22.5" hidden="1" customHeight="1">
      <c r="B275" s="40"/>
      <c r="C275" s="190" t="s">
        <v>497</v>
      </c>
      <c r="D275" s="190" t="s">
        <v>148</v>
      </c>
      <c r="E275" s="191" t="s">
        <v>334</v>
      </c>
      <c r="F275" s="192" t="s">
        <v>335</v>
      </c>
      <c r="G275" s="193" t="s">
        <v>91</v>
      </c>
      <c r="H275" s="194">
        <v>1065</v>
      </c>
      <c r="I275" s="195"/>
      <c r="J275" s="196">
        <f>ROUND(I275*H275,2)</f>
        <v>0</v>
      </c>
      <c r="K275" s="192" t="s">
        <v>152</v>
      </c>
      <c r="L275" s="60"/>
      <c r="M275" s="197" t="s">
        <v>21</v>
      </c>
      <c r="N275" s="198" t="s">
        <v>42</v>
      </c>
      <c r="O275" s="41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AR275" s="23" t="s">
        <v>336</v>
      </c>
      <c r="AT275" s="23" t="s">
        <v>148</v>
      </c>
      <c r="AU275" s="23" t="s">
        <v>87</v>
      </c>
      <c r="AY275" s="23" t="s">
        <v>142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23" t="s">
        <v>76</v>
      </c>
      <c r="BK275" s="201">
        <f>ROUND(I275*H275,2)</f>
        <v>0</v>
      </c>
      <c r="BL275" s="23" t="s">
        <v>336</v>
      </c>
      <c r="BM275" s="23" t="s">
        <v>498</v>
      </c>
    </row>
    <row r="276" spans="2:65" s="11" customFormat="1" hidden="1">
      <c r="B276" s="202"/>
      <c r="C276" s="203"/>
      <c r="D276" s="204" t="s">
        <v>154</v>
      </c>
      <c r="E276" s="205" t="s">
        <v>21</v>
      </c>
      <c r="F276" s="206" t="s">
        <v>338</v>
      </c>
      <c r="G276" s="203"/>
      <c r="H276" s="207">
        <v>1065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154</v>
      </c>
      <c r="AU276" s="213" t="s">
        <v>87</v>
      </c>
      <c r="AV276" s="11" t="s">
        <v>88</v>
      </c>
      <c r="AW276" s="11" t="s">
        <v>35</v>
      </c>
      <c r="AX276" s="11" t="s">
        <v>76</v>
      </c>
      <c r="AY276" s="213" t="s">
        <v>142</v>
      </c>
    </row>
    <row r="277" spans="2:65" s="1" customFormat="1" ht="22.5" hidden="1" customHeight="1">
      <c r="B277" s="40"/>
      <c r="C277" s="190" t="s">
        <v>499</v>
      </c>
      <c r="D277" s="190" t="s">
        <v>148</v>
      </c>
      <c r="E277" s="191" t="s">
        <v>340</v>
      </c>
      <c r="F277" s="192" t="s">
        <v>341</v>
      </c>
      <c r="G277" s="193" t="s">
        <v>91</v>
      </c>
      <c r="H277" s="194">
        <v>90</v>
      </c>
      <c r="I277" s="195"/>
      <c r="J277" s="196">
        <f>ROUND(I277*H277,2)</f>
        <v>0</v>
      </c>
      <c r="K277" s="192" t="s">
        <v>152</v>
      </c>
      <c r="L277" s="60"/>
      <c r="M277" s="197" t="s">
        <v>21</v>
      </c>
      <c r="N277" s="198" t="s">
        <v>42</v>
      </c>
      <c r="O277" s="41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AR277" s="23" t="s">
        <v>336</v>
      </c>
      <c r="AT277" s="23" t="s">
        <v>148</v>
      </c>
      <c r="AU277" s="23" t="s">
        <v>87</v>
      </c>
      <c r="AY277" s="23" t="s">
        <v>142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23" t="s">
        <v>76</v>
      </c>
      <c r="BK277" s="201">
        <f>ROUND(I277*H277,2)</f>
        <v>0</v>
      </c>
      <c r="BL277" s="23" t="s">
        <v>336</v>
      </c>
      <c r="BM277" s="23" t="s">
        <v>500</v>
      </c>
    </row>
    <row r="278" spans="2:65" s="11" customFormat="1" hidden="1">
      <c r="B278" s="202"/>
      <c r="C278" s="203"/>
      <c r="D278" s="204" t="s">
        <v>154</v>
      </c>
      <c r="E278" s="205" t="s">
        <v>21</v>
      </c>
      <c r="F278" s="206" t="s">
        <v>343</v>
      </c>
      <c r="G278" s="203"/>
      <c r="H278" s="207">
        <v>90</v>
      </c>
      <c r="I278" s="208"/>
      <c r="J278" s="203"/>
      <c r="K278" s="203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154</v>
      </c>
      <c r="AU278" s="213" t="s">
        <v>87</v>
      </c>
      <c r="AV278" s="11" t="s">
        <v>88</v>
      </c>
      <c r="AW278" s="11" t="s">
        <v>35</v>
      </c>
      <c r="AX278" s="11" t="s">
        <v>76</v>
      </c>
      <c r="AY278" s="213" t="s">
        <v>142</v>
      </c>
    </row>
    <row r="279" spans="2:65" s="1" customFormat="1" ht="22.5" hidden="1" customHeight="1">
      <c r="B279" s="40"/>
      <c r="C279" s="190" t="s">
        <v>501</v>
      </c>
      <c r="D279" s="190" t="s">
        <v>148</v>
      </c>
      <c r="E279" s="191" t="s">
        <v>345</v>
      </c>
      <c r="F279" s="192" t="s">
        <v>346</v>
      </c>
      <c r="G279" s="193" t="s">
        <v>91</v>
      </c>
      <c r="H279" s="194">
        <v>5550</v>
      </c>
      <c r="I279" s="195"/>
      <c r="J279" s="196">
        <f>ROUND(I279*H279,2)</f>
        <v>0</v>
      </c>
      <c r="K279" s="192" t="s">
        <v>152</v>
      </c>
      <c r="L279" s="60"/>
      <c r="M279" s="197" t="s">
        <v>21</v>
      </c>
      <c r="N279" s="198" t="s">
        <v>42</v>
      </c>
      <c r="O279" s="41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AR279" s="23" t="s">
        <v>336</v>
      </c>
      <c r="AT279" s="23" t="s">
        <v>148</v>
      </c>
      <c r="AU279" s="23" t="s">
        <v>87</v>
      </c>
      <c r="AY279" s="23" t="s">
        <v>142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23" t="s">
        <v>76</v>
      </c>
      <c r="BK279" s="201">
        <f>ROUND(I279*H279,2)</f>
        <v>0</v>
      </c>
      <c r="BL279" s="23" t="s">
        <v>336</v>
      </c>
      <c r="BM279" s="23" t="s">
        <v>502</v>
      </c>
    </row>
    <row r="280" spans="2:65" s="11" customFormat="1" hidden="1">
      <c r="B280" s="202"/>
      <c r="C280" s="203"/>
      <c r="D280" s="204" t="s">
        <v>154</v>
      </c>
      <c r="E280" s="205" t="s">
        <v>21</v>
      </c>
      <c r="F280" s="206" t="s">
        <v>348</v>
      </c>
      <c r="G280" s="203"/>
      <c r="H280" s="207">
        <v>5550</v>
      </c>
      <c r="I280" s="208"/>
      <c r="J280" s="203"/>
      <c r="K280" s="203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154</v>
      </c>
      <c r="AU280" s="213" t="s">
        <v>87</v>
      </c>
      <c r="AV280" s="11" t="s">
        <v>88</v>
      </c>
      <c r="AW280" s="11" t="s">
        <v>35</v>
      </c>
      <c r="AX280" s="11" t="s">
        <v>76</v>
      </c>
      <c r="AY280" s="213" t="s">
        <v>142</v>
      </c>
    </row>
    <row r="281" spans="2:65" s="1" customFormat="1" ht="22.5" hidden="1" customHeight="1">
      <c r="B281" s="40"/>
      <c r="C281" s="190" t="s">
        <v>503</v>
      </c>
      <c r="D281" s="190" t="s">
        <v>148</v>
      </c>
      <c r="E281" s="191" t="s">
        <v>237</v>
      </c>
      <c r="F281" s="192" t="s">
        <v>238</v>
      </c>
      <c r="G281" s="193" t="s">
        <v>234</v>
      </c>
      <c r="H281" s="194">
        <v>100</v>
      </c>
      <c r="I281" s="195"/>
      <c r="J281" s="196">
        <f>ROUND(I281*H281,2)</f>
        <v>0</v>
      </c>
      <c r="K281" s="192" t="s">
        <v>152</v>
      </c>
      <c r="L281" s="60"/>
      <c r="M281" s="197" t="s">
        <v>21</v>
      </c>
      <c r="N281" s="198" t="s">
        <v>42</v>
      </c>
      <c r="O281" s="41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AR281" s="23" t="s">
        <v>336</v>
      </c>
      <c r="AT281" s="23" t="s">
        <v>148</v>
      </c>
      <c r="AU281" s="23" t="s">
        <v>87</v>
      </c>
      <c r="AY281" s="23" t="s">
        <v>142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23" t="s">
        <v>76</v>
      </c>
      <c r="BK281" s="201">
        <f>ROUND(I281*H281,2)</f>
        <v>0</v>
      </c>
      <c r="BL281" s="23" t="s">
        <v>336</v>
      </c>
      <c r="BM281" s="23" t="s">
        <v>504</v>
      </c>
    </row>
    <row r="282" spans="2:65" s="11" customFormat="1" hidden="1">
      <c r="B282" s="202"/>
      <c r="C282" s="203"/>
      <c r="D282" s="224" t="s">
        <v>154</v>
      </c>
      <c r="E282" s="225" t="s">
        <v>21</v>
      </c>
      <c r="F282" s="226" t="s">
        <v>448</v>
      </c>
      <c r="G282" s="203"/>
      <c r="H282" s="227">
        <v>7.5</v>
      </c>
      <c r="I282" s="208"/>
      <c r="J282" s="203"/>
      <c r="K282" s="203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154</v>
      </c>
      <c r="AU282" s="213" t="s">
        <v>87</v>
      </c>
      <c r="AV282" s="11" t="s">
        <v>88</v>
      </c>
      <c r="AW282" s="11" t="s">
        <v>35</v>
      </c>
      <c r="AX282" s="11" t="s">
        <v>71</v>
      </c>
      <c r="AY282" s="213" t="s">
        <v>142</v>
      </c>
    </row>
    <row r="283" spans="2:65" s="11" customFormat="1" hidden="1">
      <c r="B283" s="202"/>
      <c r="C283" s="203"/>
      <c r="D283" s="224" t="s">
        <v>154</v>
      </c>
      <c r="E283" s="225" t="s">
        <v>21</v>
      </c>
      <c r="F283" s="226" t="s">
        <v>353</v>
      </c>
      <c r="G283" s="203"/>
      <c r="H283" s="227">
        <v>92.5</v>
      </c>
      <c r="I283" s="208"/>
      <c r="J283" s="203"/>
      <c r="K283" s="203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154</v>
      </c>
      <c r="AU283" s="213" t="s">
        <v>87</v>
      </c>
      <c r="AV283" s="11" t="s">
        <v>88</v>
      </c>
      <c r="AW283" s="11" t="s">
        <v>35</v>
      </c>
      <c r="AX283" s="11" t="s">
        <v>71</v>
      </c>
      <c r="AY283" s="213" t="s">
        <v>142</v>
      </c>
    </row>
    <row r="284" spans="2:65" s="12" customFormat="1" hidden="1">
      <c r="B284" s="228"/>
      <c r="C284" s="229"/>
      <c r="D284" s="204" t="s">
        <v>154</v>
      </c>
      <c r="E284" s="230" t="s">
        <v>21</v>
      </c>
      <c r="F284" s="231" t="s">
        <v>186</v>
      </c>
      <c r="G284" s="229"/>
      <c r="H284" s="232">
        <v>100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154</v>
      </c>
      <c r="AU284" s="238" t="s">
        <v>87</v>
      </c>
      <c r="AV284" s="12" t="s">
        <v>145</v>
      </c>
      <c r="AW284" s="12" t="s">
        <v>35</v>
      </c>
      <c r="AX284" s="12" t="s">
        <v>76</v>
      </c>
      <c r="AY284" s="238" t="s">
        <v>142</v>
      </c>
    </row>
    <row r="285" spans="2:65" s="1" customFormat="1" ht="22.5" hidden="1" customHeight="1">
      <c r="B285" s="40"/>
      <c r="C285" s="190" t="s">
        <v>505</v>
      </c>
      <c r="D285" s="190" t="s">
        <v>148</v>
      </c>
      <c r="E285" s="191" t="s">
        <v>232</v>
      </c>
      <c r="F285" s="192" t="s">
        <v>233</v>
      </c>
      <c r="G285" s="193" t="s">
        <v>234</v>
      </c>
      <c r="H285" s="194">
        <v>100</v>
      </c>
      <c r="I285" s="195"/>
      <c r="J285" s="196">
        <f>ROUND(I285*H285,2)</f>
        <v>0</v>
      </c>
      <c r="K285" s="192" t="s">
        <v>152</v>
      </c>
      <c r="L285" s="60"/>
      <c r="M285" s="197" t="s">
        <v>21</v>
      </c>
      <c r="N285" s="198" t="s">
        <v>42</v>
      </c>
      <c r="O285" s="41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AR285" s="23" t="s">
        <v>336</v>
      </c>
      <c r="AT285" s="23" t="s">
        <v>148</v>
      </c>
      <c r="AU285" s="23" t="s">
        <v>87</v>
      </c>
      <c r="AY285" s="23" t="s">
        <v>142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23" t="s">
        <v>76</v>
      </c>
      <c r="BK285" s="201">
        <f>ROUND(I285*H285,2)</f>
        <v>0</v>
      </c>
      <c r="BL285" s="23" t="s">
        <v>336</v>
      </c>
      <c r="BM285" s="23" t="s">
        <v>506</v>
      </c>
    </row>
    <row r="286" spans="2:65" s="1" customFormat="1" ht="22.5" hidden="1" customHeight="1">
      <c r="B286" s="40"/>
      <c r="C286" s="190" t="s">
        <v>507</v>
      </c>
      <c r="D286" s="190" t="s">
        <v>148</v>
      </c>
      <c r="E286" s="191" t="s">
        <v>243</v>
      </c>
      <c r="F286" s="192" t="s">
        <v>244</v>
      </c>
      <c r="G286" s="193" t="s">
        <v>234</v>
      </c>
      <c r="H286" s="194">
        <v>100</v>
      </c>
      <c r="I286" s="195"/>
      <c r="J286" s="196">
        <f>ROUND(I286*H286,2)</f>
        <v>0</v>
      </c>
      <c r="K286" s="192" t="s">
        <v>152</v>
      </c>
      <c r="L286" s="60"/>
      <c r="M286" s="197" t="s">
        <v>21</v>
      </c>
      <c r="N286" s="198" t="s">
        <v>42</v>
      </c>
      <c r="O286" s="41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AR286" s="23" t="s">
        <v>336</v>
      </c>
      <c r="AT286" s="23" t="s">
        <v>148</v>
      </c>
      <c r="AU286" s="23" t="s">
        <v>87</v>
      </c>
      <c r="AY286" s="23" t="s">
        <v>142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23" t="s">
        <v>76</v>
      </c>
      <c r="BK286" s="201">
        <f>ROUND(I286*H286,2)</f>
        <v>0</v>
      </c>
      <c r="BL286" s="23" t="s">
        <v>336</v>
      </c>
      <c r="BM286" s="23" t="s">
        <v>508</v>
      </c>
    </row>
    <row r="287" spans="2:65" s="1" customFormat="1" ht="22.5" hidden="1" customHeight="1">
      <c r="B287" s="40"/>
      <c r="C287" s="214" t="s">
        <v>509</v>
      </c>
      <c r="D287" s="214" t="s">
        <v>176</v>
      </c>
      <c r="E287" s="215" t="s">
        <v>246</v>
      </c>
      <c r="F287" s="216" t="s">
        <v>247</v>
      </c>
      <c r="G287" s="217" t="s">
        <v>234</v>
      </c>
      <c r="H287" s="218">
        <v>100</v>
      </c>
      <c r="I287" s="219"/>
      <c r="J287" s="220">
        <f>ROUND(I287*H287,2)</f>
        <v>0</v>
      </c>
      <c r="K287" s="216" t="s">
        <v>152</v>
      </c>
      <c r="L287" s="221"/>
      <c r="M287" s="222" t="s">
        <v>21</v>
      </c>
      <c r="N287" s="223" t="s">
        <v>42</v>
      </c>
      <c r="O287" s="41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AR287" s="23" t="s">
        <v>336</v>
      </c>
      <c r="AT287" s="23" t="s">
        <v>176</v>
      </c>
      <c r="AU287" s="23" t="s">
        <v>87</v>
      </c>
      <c r="AY287" s="23" t="s">
        <v>142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23" t="s">
        <v>76</v>
      </c>
      <c r="BK287" s="201">
        <f>ROUND(I287*H287,2)</f>
        <v>0</v>
      </c>
      <c r="BL287" s="23" t="s">
        <v>336</v>
      </c>
      <c r="BM287" s="23" t="s">
        <v>510</v>
      </c>
    </row>
    <row r="288" spans="2:65" s="1" customFormat="1" ht="22.5" hidden="1" customHeight="1">
      <c r="B288" s="40"/>
      <c r="C288" s="190" t="s">
        <v>511</v>
      </c>
      <c r="D288" s="190" t="s">
        <v>148</v>
      </c>
      <c r="E288" s="191" t="s">
        <v>361</v>
      </c>
      <c r="F288" s="192" t="s">
        <v>362</v>
      </c>
      <c r="G288" s="193" t="s">
        <v>91</v>
      </c>
      <c r="H288" s="194">
        <v>1905</v>
      </c>
      <c r="I288" s="195"/>
      <c r="J288" s="196">
        <f>ROUND(I288*H288,2)</f>
        <v>0</v>
      </c>
      <c r="K288" s="192" t="s">
        <v>152</v>
      </c>
      <c r="L288" s="60"/>
      <c r="M288" s="197" t="s">
        <v>21</v>
      </c>
      <c r="N288" s="198" t="s">
        <v>42</v>
      </c>
      <c r="O288" s="41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AR288" s="23" t="s">
        <v>336</v>
      </c>
      <c r="AT288" s="23" t="s">
        <v>148</v>
      </c>
      <c r="AU288" s="23" t="s">
        <v>87</v>
      </c>
      <c r="AY288" s="23" t="s">
        <v>142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23" t="s">
        <v>76</v>
      </c>
      <c r="BK288" s="201">
        <f>ROUND(I288*H288,2)</f>
        <v>0</v>
      </c>
      <c r="BL288" s="23" t="s">
        <v>336</v>
      </c>
      <c r="BM288" s="23" t="s">
        <v>512</v>
      </c>
    </row>
    <row r="289" spans="2:65" s="11" customFormat="1" hidden="1">
      <c r="B289" s="202"/>
      <c r="C289" s="203"/>
      <c r="D289" s="204" t="s">
        <v>154</v>
      </c>
      <c r="E289" s="205" t="s">
        <v>21</v>
      </c>
      <c r="F289" s="206" t="s">
        <v>364</v>
      </c>
      <c r="G289" s="203"/>
      <c r="H289" s="207">
        <v>1905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154</v>
      </c>
      <c r="AU289" s="213" t="s">
        <v>87</v>
      </c>
      <c r="AV289" s="11" t="s">
        <v>88</v>
      </c>
      <c r="AW289" s="11" t="s">
        <v>35</v>
      </c>
      <c r="AX289" s="11" t="s">
        <v>76</v>
      </c>
      <c r="AY289" s="213" t="s">
        <v>142</v>
      </c>
    </row>
    <row r="290" spans="2:65" s="1" customFormat="1" ht="22.5" hidden="1" customHeight="1">
      <c r="B290" s="40"/>
      <c r="C290" s="214" t="s">
        <v>513</v>
      </c>
      <c r="D290" s="214" t="s">
        <v>176</v>
      </c>
      <c r="E290" s="215" t="s">
        <v>366</v>
      </c>
      <c r="F290" s="216" t="s">
        <v>367</v>
      </c>
      <c r="G290" s="217" t="s">
        <v>368</v>
      </c>
      <c r="H290" s="218">
        <v>0.95299999999999996</v>
      </c>
      <c r="I290" s="219"/>
      <c r="J290" s="220">
        <f>ROUND(I290*H290,2)</f>
        <v>0</v>
      </c>
      <c r="K290" s="216" t="s">
        <v>152</v>
      </c>
      <c r="L290" s="221"/>
      <c r="M290" s="222" t="s">
        <v>21</v>
      </c>
      <c r="N290" s="223" t="s">
        <v>42</v>
      </c>
      <c r="O290" s="41"/>
      <c r="P290" s="199">
        <f>O290*H290</f>
        <v>0</v>
      </c>
      <c r="Q290" s="199">
        <v>1E-3</v>
      </c>
      <c r="R290" s="199">
        <f>Q290*H290</f>
        <v>9.5299999999999996E-4</v>
      </c>
      <c r="S290" s="199">
        <v>0</v>
      </c>
      <c r="T290" s="200">
        <f>S290*H290</f>
        <v>0</v>
      </c>
      <c r="AR290" s="23" t="s">
        <v>336</v>
      </c>
      <c r="AT290" s="23" t="s">
        <v>176</v>
      </c>
      <c r="AU290" s="23" t="s">
        <v>87</v>
      </c>
      <c r="AY290" s="23" t="s">
        <v>142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23" t="s">
        <v>76</v>
      </c>
      <c r="BK290" s="201">
        <f>ROUND(I290*H290,2)</f>
        <v>0</v>
      </c>
      <c r="BL290" s="23" t="s">
        <v>336</v>
      </c>
      <c r="BM290" s="23" t="s">
        <v>514</v>
      </c>
    </row>
    <row r="291" spans="2:65" s="11" customFormat="1" hidden="1">
      <c r="B291" s="202"/>
      <c r="C291" s="203"/>
      <c r="D291" s="204" t="s">
        <v>154</v>
      </c>
      <c r="E291" s="203"/>
      <c r="F291" s="206" t="s">
        <v>370</v>
      </c>
      <c r="G291" s="203"/>
      <c r="H291" s="207">
        <v>0.95299999999999996</v>
      </c>
      <c r="I291" s="208"/>
      <c r="J291" s="203"/>
      <c r="K291" s="203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154</v>
      </c>
      <c r="AU291" s="213" t="s">
        <v>87</v>
      </c>
      <c r="AV291" s="11" t="s">
        <v>88</v>
      </c>
      <c r="AW291" s="11" t="s">
        <v>6</v>
      </c>
      <c r="AX291" s="11" t="s">
        <v>76</v>
      </c>
      <c r="AY291" s="213" t="s">
        <v>142</v>
      </c>
    </row>
    <row r="292" spans="2:65" s="1" customFormat="1" ht="22.5" hidden="1" customHeight="1">
      <c r="B292" s="40"/>
      <c r="C292" s="190" t="s">
        <v>515</v>
      </c>
      <c r="D292" s="190" t="s">
        <v>148</v>
      </c>
      <c r="E292" s="191" t="s">
        <v>488</v>
      </c>
      <c r="F292" s="192" t="s">
        <v>489</v>
      </c>
      <c r="G292" s="193" t="s">
        <v>151</v>
      </c>
      <c r="H292" s="194">
        <v>60</v>
      </c>
      <c r="I292" s="195"/>
      <c r="J292" s="196">
        <f>ROUND(I292*H292,2)</f>
        <v>0</v>
      </c>
      <c r="K292" s="192" t="s">
        <v>21</v>
      </c>
      <c r="L292" s="60"/>
      <c r="M292" s="197" t="s">
        <v>21</v>
      </c>
      <c r="N292" s="198" t="s">
        <v>42</v>
      </c>
      <c r="O292" s="41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AR292" s="23" t="s">
        <v>336</v>
      </c>
      <c r="AT292" s="23" t="s">
        <v>148</v>
      </c>
      <c r="AU292" s="23" t="s">
        <v>87</v>
      </c>
      <c r="AY292" s="23" t="s">
        <v>142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23" t="s">
        <v>76</v>
      </c>
      <c r="BK292" s="201">
        <f>ROUND(I292*H292,2)</f>
        <v>0</v>
      </c>
      <c r="BL292" s="23" t="s">
        <v>336</v>
      </c>
      <c r="BM292" s="23" t="s">
        <v>516</v>
      </c>
    </row>
    <row r="293" spans="2:65" s="11" customFormat="1" hidden="1">
      <c r="B293" s="202"/>
      <c r="C293" s="203"/>
      <c r="D293" s="204" t="s">
        <v>154</v>
      </c>
      <c r="E293" s="205" t="s">
        <v>21</v>
      </c>
      <c r="F293" s="206" t="s">
        <v>403</v>
      </c>
      <c r="G293" s="203"/>
      <c r="H293" s="207">
        <v>60</v>
      </c>
      <c r="I293" s="208"/>
      <c r="J293" s="203"/>
      <c r="K293" s="203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154</v>
      </c>
      <c r="AU293" s="213" t="s">
        <v>87</v>
      </c>
      <c r="AV293" s="11" t="s">
        <v>88</v>
      </c>
      <c r="AW293" s="11" t="s">
        <v>35</v>
      </c>
      <c r="AX293" s="11" t="s">
        <v>76</v>
      </c>
      <c r="AY293" s="213" t="s">
        <v>142</v>
      </c>
    </row>
    <row r="294" spans="2:65" s="1" customFormat="1" ht="22.5" hidden="1" customHeight="1">
      <c r="B294" s="40"/>
      <c r="C294" s="190" t="s">
        <v>517</v>
      </c>
      <c r="D294" s="190" t="s">
        <v>148</v>
      </c>
      <c r="E294" s="191" t="s">
        <v>381</v>
      </c>
      <c r="F294" s="192" t="s">
        <v>382</v>
      </c>
      <c r="G294" s="193" t="s">
        <v>151</v>
      </c>
      <c r="H294" s="194">
        <v>43</v>
      </c>
      <c r="I294" s="195"/>
      <c r="J294" s="196">
        <f>ROUND(I294*H294,2)</f>
        <v>0</v>
      </c>
      <c r="K294" s="192" t="s">
        <v>180</v>
      </c>
      <c r="L294" s="60"/>
      <c r="M294" s="197" t="s">
        <v>21</v>
      </c>
      <c r="N294" s="198" t="s">
        <v>42</v>
      </c>
      <c r="O294" s="41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AR294" s="23" t="s">
        <v>336</v>
      </c>
      <c r="AT294" s="23" t="s">
        <v>148</v>
      </c>
      <c r="AU294" s="23" t="s">
        <v>87</v>
      </c>
      <c r="AY294" s="23" t="s">
        <v>142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23" t="s">
        <v>76</v>
      </c>
      <c r="BK294" s="201">
        <f>ROUND(I294*H294,2)</f>
        <v>0</v>
      </c>
      <c r="BL294" s="23" t="s">
        <v>336</v>
      </c>
      <c r="BM294" s="23" t="s">
        <v>518</v>
      </c>
    </row>
    <row r="295" spans="2:65" s="10" customFormat="1" ht="22.35" hidden="1" customHeight="1">
      <c r="B295" s="171"/>
      <c r="C295" s="172"/>
      <c r="D295" s="187" t="s">
        <v>70</v>
      </c>
      <c r="E295" s="188" t="s">
        <v>519</v>
      </c>
      <c r="F295" s="188" t="s">
        <v>520</v>
      </c>
      <c r="G295" s="172"/>
      <c r="H295" s="172"/>
      <c r="I295" s="175"/>
      <c r="J295" s="189">
        <f>BK295</f>
        <v>0</v>
      </c>
      <c r="K295" s="172"/>
      <c r="L295" s="177"/>
      <c r="M295" s="178"/>
      <c r="N295" s="179"/>
      <c r="O295" s="179"/>
      <c r="P295" s="180">
        <f>SUM(P296:P317)</f>
        <v>0</v>
      </c>
      <c r="Q295" s="179"/>
      <c r="R295" s="180">
        <f>SUM(R296:R317)</f>
        <v>9.5299999999999996E-4</v>
      </c>
      <c r="S295" s="179"/>
      <c r="T295" s="181">
        <f>SUM(T296:T317)</f>
        <v>0</v>
      </c>
      <c r="AR295" s="182" t="s">
        <v>145</v>
      </c>
      <c r="AT295" s="183" t="s">
        <v>70</v>
      </c>
      <c r="AU295" s="183" t="s">
        <v>88</v>
      </c>
      <c r="AY295" s="182" t="s">
        <v>142</v>
      </c>
      <c r="BK295" s="184">
        <f>SUM(BK296:BK317)</f>
        <v>0</v>
      </c>
    </row>
    <row r="296" spans="2:65" s="1" customFormat="1" ht="22.5" hidden="1" customHeight="1">
      <c r="B296" s="40"/>
      <c r="C296" s="190" t="s">
        <v>521</v>
      </c>
      <c r="D296" s="190" t="s">
        <v>148</v>
      </c>
      <c r="E296" s="191" t="s">
        <v>334</v>
      </c>
      <c r="F296" s="192" t="s">
        <v>335</v>
      </c>
      <c r="G296" s="193" t="s">
        <v>91</v>
      </c>
      <c r="H296" s="194">
        <v>1065</v>
      </c>
      <c r="I296" s="195"/>
      <c r="J296" s="196">
        <f>ROUND(I296*H296,2)</f>
        <v>0</v>
      </c>
      <c r="K296" s="192" t="s">
        <v>152</v>
      </c>
      <c r="L296" s="60"/>
      <c r="M296" s="197" t="s">
        <v>21</v>
      </c>
      <c r="N296" s="198" t="s">
        <v>42</v>
      </c>
      <c r="O296" s="41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AR296" s="23" t="s">
        <v>336</v>
      </c>
      <c r="AT296" s="23" t="s">
        <v>148</v>
      </c>
      <c r="AU296" s="23" t="s">
        <v>87</v>
      </c>
      <c r="AY296" s="23" t="s">
        <v>142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23" t="s">
        <v>76</v>
      </c>
      <c r="BK296" s="201">
        <f>ROUND(I296*H296,2)</f>
        <v>0</v>
      </c>
      <c r="BL296" s="23" t="s">
        <v>336</v>
      </c>
      <c r="BM296" s="23" t="s">
        <v>522</v>
      </c>
    </row>
    <row r="297" spans="2:65" s="11" customFormat="1" hidden="1">
      <c r="B297" s="202"/>
      <c r="C297" s="203"/>
      <c r="D297" s="204" t="s">
        <v>154</v>
      </c>
      <c r="E297" s="205" t="s">
        <v>21</v>
      </c>
      <c r="F297" s="206" t="s">
        <v>338</v>
      </c>
      <c r="G297" s="203"/>
      <c r="H297" s="207">
        <v>1065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154</v>
      </c>
      <c r="AU297" s="213" t="s">
        <v>87</v>
      </c>
      <c r="AV297" s="11" t="s">
        <v>88</v>
      </c>
      <c r="AW297" s="11" t="s">
        <v>35</v>
      </c>
      <c r="AX297" s="11" t="s">
        <v>76</v>
      </c>
      <c r="AY297" s="213" t="s">
        <v>142</v>
      </c>
    </row>
    <row r="298" spans="2:65" s="1" customFormat="1" ht="22.5" hidden="1" customHeight="1">
      <c r="B298" s="40"/>
      <c r="C298" s="190" t="s">
        <v>523</v>
      </c>
      <c r="D298" s="190" t="s">
        <v>148</v>
      </c>
      <c r="E298" s="191" t="s">
        <v>340</v>
      </c>
      <c r="F298" s="192" t="s">
        <v>341</v>
      </c>
      <c r="G298" s="193" t="s">
        <v>91</v>
      </c>
      <c r="H298" s="194">
        <v>90</v>
      </c>
      <c r="I298" s="195"/>
      <c r="J298" s="196">
        <f>ROUND(I298*H298,2)</f>
        <v>0</v>
      </c>
      <c r="K298" s="192" t="s">
        <v>152</v>
      </c>
      <c r="L298" s="60"/>
      <c r="M298" s="197" t="s">
        <v>21</v>
      </c>
      <c r="N298" s="198" t="s">
        <v>42</v>
      </c>
      <c r="O298" s="41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AR298" s="23" t="s">
        <v>336</v>
      </c>
      <c r="AT298" s="23" t="s">
        <v>148</v>
      </c>
      <c r="AU298" s="23" t="s">
        <v>87</v>
      </c>
      <c r="AY298" s="23" t="s">
        <v>142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23" t="s">
        <v>76</v>
      </c>
      <c r="BK298" s="201">
        <f>ROUND(I298*H298,2)</f>
        <v>0</v>
      </c>
      <c r="BL298" s="23" t="s">
        <v>336</v>
      </c>
      <c r="BM298" s="23" t="s">
        <v>524</v>
      </c>
    </row>
    <row r="299" spans="2:65" s="11" customFormat="1" hidden="1">
      <c r="B299" s="202"/>
      <c r="C299" s="203"/>
      <c r="D299" s="204" t="s">
        <v>154</v>
      </c>
      <c r="E299" s="205" t="s">
        <v>21</v>
      </c>
      <c r="F299" s="206" t="s">
        <v>343</v>
      </c>
      <c r="G299" s="203"/>
      <c r="H299" s="207">
        <v>90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154</v>
      </c>
      <c r="AU299" s="213" t="s">
        <v>87</v>
      </c>
      <c r="AV299" s="11" t="s">
        <v>88</v>
      </c>
      <c r="AW299" s="11" t="s">
        <v>35</v>
      </c>
      <c r="AX299" s="11" t="s">
        <v>76</v>
      </c>
      <c r="AY299" s="213" t="s">
        <v>142</v>
      </c>
    </row>
    <row r="300" spans="2:65" s="1" customFormat="1" ht="22.5" hidden="1" customHeight="1">
      <c r="B300" s="40"/>
      <c r="C300" s="190" t="s">
        <v>525</v>
      </c>
      <c r="D300" s="190" t="s">
        <v>148</v>
      </c>
      <c r="E300" s="191" t="s">
        <v>345</v>
      </c>
      <c r="F300" s="192" t="s">
        <v>346</v>
      </c>
      <c r="G300" s="193" t="s">
        <v>91</v>
      </c>
      <c r="H300" s="194">
        <v>5550</v>
      </c>
      <c r="I300" s="195"/>
      <c r="J300" s="196">
        <f>ROUND(I300*H300,2)</f>
        <v>0</v>
      </c>
      <c r="K300" s="192" t="s">
        <v>152</v>
      </c>
      <c r="L300" s="60"/>
      <c r="M300" s="197" t="s">
        <v>21</v>
      </c>
      <c r="N300" s="198" t="s">
        <v>42</v>
      </c>
      <c r="O300" s="41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AR300" s="23" t="s">
        <v>336</v>
      </c>
      <c r="AT300" s="23" t="s">
        <v>148</v>
      </c>
      <c r="AU300" s="23" t="s">
        <v>87</v>
      </c>
      <c r="AY300" s="23" t="s">
        <v>142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23" t="s">
        <v>76</v>
      </c>
      <c r="BK300" s="201">
        <f>ROUND(I300*H300,2)</f>
        <v>0</v>
      </c>
      <c r="BL300" s="23" t="s">
        <v>336</v>
      </c>
      <c r="BM300" s="23" t="s">
        <v>526</v>
      </c>
    </row>
    <row r="301" spans="2:65" s="11" customFormat="1" hidden="1">
      <c r="B301" s="202"/>
      <c r="C301" s="203"/>
      <c r="D301" s="204" t="s">
        <v>154</v>
      </c>
      <c r="E301" s="205" t="s">
        <v>21</v>
      </c>
      <c r="F301" s="206" t="s">
        <v>348</v>
      </c>
      <c r="G301" s="203"/>
      <c r="H301" s="207">
        <v>5550</v>
      </c>
      <c r="I301" s="208"/>
      <c r="J301" s="203"/>
      <c r="K301" s="203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154</v>
      </c>
      <c r="AU301" s="213" t="s">
        <v>87</v>
      </c>
      <c r="AV301" s="11" t="s">
        <v>88</v>
      </c>
      <c r="AW301" s="11" t="s">
        <v>35</v>
      </c>
      <c r="AX301" s="11" t="s">
        <v>76</v>
      </c>
      <c r="AY301" s="213" t="s">
        <v>142</v>
      </c>
    </row>
    <row r="302" spans="2:65" s="1" customFormat="1" ht="22.5" hidden="1" customHeight="1">
      <c r="B302" s="40"/>
      <c r="C302" s="190" t="s">
        <v>527</v>
      </c>
      <c r="D302" s="190" t="s">
        <v>148</v>
      </c>
      <c r="E302" s="191" t="s">
        <v>237</v>
      </c>
      <c r="F302" s="192" t="s">
        <v>238</v>
      </c>
      <c r="G302" s="193" t="s">
        <v>234</v>
      </c>
      <c r="H302" s="194">
        <v>100</v>
      </c>
      <c r="I302" s="195"/>
      <c r="J302" s="196">
        <f>ROUND(I302*H302,2)</f>
        <v>0</v>
      </c>
      <c r="K302" s="192" t="s">
        <v>152</v>
      </c>
      <c r="L302" s="60"/>
      <c r="M302" s="197" t="s">
        <v>21</v>
      </c>
      <c r="N302" s="198" t="s">
        <v>42</v>
      </c>
      <c r="O302" s="41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AR302" s="23" t="s">
        <v>336</v>
      </c>
      <c r="AT302" s="23" t="s">
        <v>148</v>
      </c>
      <c r="AU302" s="23" t="s">
        <v>87</v>
      </c>
      <c r="AY302" s="23" t="s">
        <v>142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23" t="s">
        <v>76</v>
      </c>
      <c r="BK302" s="201">
        <f>ROUND(I302*H302,2)</f>
        <v>0</v>
      </c>
      <c r="BL302" s="23" t="s">
        <v>336</v>
      </c>
      <c r="BM302" s="23" t="s">
        <v>528</v>
      </c>
    </row>
    <row r="303" spans="2:65" s="11" customFormat="1" hidden="1">
      <c r="B303" s="202"/>
      <c r="C303" s="203"/>
      <c r="D303" s="224" t="s">
        <v>154</v>
      </c>
      <c r="E303" s="225" t="s">
        <v>21</v>
      </c>
      <c r="F303" s="226" t="s">
        <v>448</v>
      </c>
      <c r="G303" s="203"/>
      <c r="H303" s="227">
        <v>7.5</v>
      </c>
      <c r="I303" s="208"/>
      <c r="J303" s="203"/>
      <c r="K303" s="203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154</v>
      </c>
      <c r="AU303" s="213" t="s">
        <v>87</v>
      </c>
      <c r="AV303" s="11" t="s">
        <v>88</v>
      </c>
      <c r="AW303" s="11" t="s">
        <v>35</v>
      </c>
      <c r="AX303" s="11" t="s">
        <v>71</v>
      </c>
      <c r="AY303" s="213" t="s">
        <v>142</v>
      </c>
    </row>
    <row r="304" spans="2:65" s="11" customFormat="1" hidden="1">
      <c r="B304" s="202"/>
      <c r="C304" s="203"/>
      <c r="D304" s="224" t="s">
        <v>154</v>
      </c>
      <c r="E304" s="225" t="s">
        <v>21</v>
      </c>
      <c r="F304" s="226" t="s">
        <v>353</v>
      </c>
      <c r="G304" s="203"/>
      <c r="H304" s="227">
        <v>92.5</v>
      </c>
      <c r="I304" s="208"/>
      <c r="J304" s="203"/>
      <c r="K304" s="203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154</v>
      </c>
      <c r="AU304" s="213" t="s">
        <v>87</v>
      </c>
      <c r="AV304" s="11" t="s">
        <v>88</v>
      </c>
      <c r="AW304" s="11" t="s">
        <v>35</v>
      </c>
      <c r="AX304" s="11" t="s">
        <v>71</v>
      </c>
      <c r="AY304" s="213" t="s">
        <v>142</v>
      </c>
    </row>
    <row r="305" spans="2:65" s="12" customFormat="1" hidden="1">
      <c r="B305" s="228"/>
      <c r="C305" s="229"/>
      <c r="D305" s="204" t="s">
        <v>154</v>
      </c>
      <c r="E305" s="230" t="s">
        <v>21</v>
      </c>
      <c r="F305" s="231" t="s">
        <v>186</v>
      </c>
      <c r="G305" s="229"/>
      <c r="H305" s="232">
        <v>100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154</v>
      </c>
      <c r="AU305" s="238" t="s">
        <v>87</v>
      </c>
      <c r="AV305" s="12" t="s">
        <v>145</v>
      </c>
      <c r="AW305" s="12" t="s">
        <v>35</v>
      </c>
      <c r="AX305" s="12" t="s">
        <v>76</v>
      </c>
      <c r="AY305" s="238" t="s">
        <v>142</v>
      </c>
    </row>
    <row r="306" spans="2:65" s="1" customFormat="1" ht="22.5" hidden="1" customHeight="1">
      <c r="B306" s="40"/>
      <c r="C306" s="190" t="s">
        <v>529</v>
      </c>
      <c r="D306" s="190" t="s">
        <v>148</v>
      </c>
      <c r="E306" s="191" t="s">
        <v>232</v>
      </c>
      <c r="F306" s="192" t="s">
        <v>233</v>
      </c>
      <c r="G306" s="193" t="s">
        <v>234</v>
      </c>
      <c r="H306" s="194">
        <v>100</v>
      </c>
      <c r="I306" s="195"/>
      <c r="J306" s="196">
        <f>ROUND(I306*H306,2)</f>
        <v>0</v>
      </c>
      <c r="K306" s="192" t="s">
        <v>152</v>
      </c>
      <c r="L306" s="60"/>
      <c r="M306" s="197" t="s">
        <v>21</v>
      </c>
      <c r="N306" s="198" t="s">
        <v>42</v>
      </c>
      <c r="O306" s="41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AR306" s="23" t="s">
        <v>336</v>
      </c>
      <c r="AT306" s="23" t="s">
        <v>148</v>
      </c>
      <c r="AU306" s="23" t="s">
        <v>87</v>
      </c>
      <c r="AY306" s="23" t="s">
        <v>142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23" t="s">
        <v>76</v>
      </c>
      <c r="BK306" s="201">
        <f>ROUND(I306*H306,2)</f>
        <v>0</v>
      </c>
      <c r="BL306" s="23" t="s">
        <v>336</v>
      </c>
      <c r="BM306" s="23" t="s">
        <v>530</v>
      </c>
    </row>
    <row r="307" spans="2:65" s="1" customFormat="1" ht="22.5" hidden="1" customHeight="1">
      <c r="B307" s="40"/>
      <c r="C307" s="190" t="s">
        <v>531</v>
      </c>
      <c r="D307" s="190" t="s">
        <v>148</v>
      </c>
      <c r="E307" s="191" t="s">
        <v>243</v>
      </c>
      <c r="F307" s="192" t="s">
        <v>244</v>
      </c>
      <c r="G307" s="193" t="s">
        <v>234</v>
      </c>
      <c r="H307" s="194">
        <v>100</v>
      </c>
      <c r="I307" s="195"/>
      <c r="J307" s="196">
        <f>ROUND(I307*H307,2)</f>
        <v>0</v>
      </c>
      <c r="K307" s="192" t="s">
        <v>152</v>
      </c>
      <c r="L307" s="60"/>
      <c r="M307" s="197" t="s">
        <v>21</v>
      </c>
      <c r="N307" s="198" t="s">
        <v>42</v>
      </c>
      <c r="O307" s="41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AR307" s="23" t="s">
        <v>336</v>
      </c>
      <c r="AT307" s="23" t="s">
        <v>148</v>
      </c>
      <c r="AU307" s="23" t="s">
        <v>87</v>
      </c>
      <c r="AY307" s="23" t="s">
        <v>142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23" t="s">
        <v>76</v>
      </c>
      <c r="BK307" s="201">
        <f>ROUND(I307*H307,2)</f>
        <v>0</v>
      </c>
      <c r="BL307" s="23" t="s">
        <v>336</v>
      </c>
      <c r="BM307" s="23" t="s">
        <v>532</v>
      </c>
    </row>
    <row r="308" spans="2:65" s="1" customFormat="1" ht="22.5" hidden="1" customHeight="1">
      <c r="B308" s="40"/>
      <c r="C308" s="214" t="s">
        <v>533</v>
      </c>
      <c r="D308" s="214" t="s">
        <v>176</v>
      </c>
      <c r="E308" s="215" t="s">
        <v>246</v>
      </c>
      <c r="F308" s="216" t="s">
        <v>247</v>
      </c>
      <c r="G308" s="217" t="s">
        <v>234</v>
      </c>
      <c r="H308" s="218">
        <v>100</v>
      </c>
      <c r="I308" s="219"/>
      <c r="J308" s="220">
        <f>ROUND(I308*H308,2)</f>
        <v>0</v>
      </c>
      <c r="K308" s="216" t="s">
        <v>152</v>
      </c>
      <c r="L308" s="221"/>
      <c r="M308" s="222" t="s">
        <v>21</v>
      </c>
      <c r="N308" s="223" t="s">
        <v>42</v>
      </c>
      <c r="O308" s="41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AR308" s="23" t="s">
        <v>336</v>
      </c>
      <c r="AT308" s="23" t="s">
        <v>176</v>
      </c>
      <c r="AU308" s="23" t="s">
        <v>87</v>
      </c>
      <c r="AY308" s="23" t="s">
        <v>142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23" t="s">
        <v>76</v>
      </c>
      <c r="BK308" s="201">
        <f>ROUND(I308*H308,2)</f>
        <v>0</v>
      </c>
      <c r="BL308" s="23" t="s">
        <v>336</v>
      </c>
      <c r="BM308" s="23" t="s">
        <v>534</v>
      </c>
    </row>
    <row r="309" spans="2:65" s="1" customFormat="1" ht="22.5" hidden="1" customHeight="1">
      <c r="B309" s="40"/>
      <c r="C309" s="190" t="s">
        <v>535</v>
      </c>
      <c r="D309" s="190" t="s">
        <v>148</v>
      </c>
      <c r="E309" s="191" t="s">
        <v>361</v>
      </c>
      <c r="F309" s="192" t="s">
        <v>362</v>
      </c>
      <c r="G309" s="193" t="s">
        <v>91</v>
      </c>
      <c r="H309" s="194">
        <v>1905</v>
      </c>
      <c r="I309" s="195"/>
      <c r="J309" s="196">
        <f>ROUND(I309*H309,2)</f>
        <v>0</v>
      </c>
      <c r="K309" s="192" t="s">
        <v>152</v>
      </c>
      <c r="L309" s="60"/>
      <c r="M309" s="197" t="s">
        <v>21</v>
      </c>
      <c r="N309" s="198" t="s">
        <v>42</v>
      </c>
      <c r="O309" s="41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AR309" s="23" t="s">
        <v>336</v>
      </c>
      <c r="AT309" s="23" t="s">
        <v>148</v>
      </c>
      <c r="AU309" s="23" t="s">
        <v>87</v>
      </c>
      <c r="AY309" s="23" t="s">
        <v>142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23" t="s">
        <v>76</v>
      </c>
      <c r="BK309" s="201">
        <f>ROUND(I309*H309,2)</f>
        <v>0</v>
      </c>
      <c r="BL309" s="23" t="s">
        <v>336</v>
      </c>
      <c r="BM309" s="23" t="s">
        <v>536</v>
      </c>
    </row>
    <row r="310" spans="2:65" s="11" customFormat="1" hidden="1">
      <c r="B310" s="202"/>
      <c r="C310" s="203"/>
      <c r="D310" s="204" t="s">
        <v>154</v>
      </c>
      <c r="E310" s="205" t="s">
        <v>21</v>
      </c>
      <c r="F310" s="206" t="s">
        <v>364</v>
      </c>
      <c r="G310" s="203"/>
      <c r="H310" s="207">
        <v>1905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154</v>
      </c>
      <c r="AU310" s="213" t="s">
        <v>87</v>
      </c>
      <c r="AV310" s="11" t="s">
        <v>88</v>
      </c>
      <c r="AW310" s="11" t="s">
        <v>35</v>
      </c>
      <c r="AX310" s="11" t="s">
        <v>76</v>
      </c>
      <c r="AY310" s="213" t="s">
        <v>142</v>
      </c>
    </row>
    <row r="311" spans="2:65" s="1" customFormat="1" ht="22.5" hidden="1" customHeight="1">
      <c r="B311" s="40"/>
      <c r="C311" s="214" t="s">
        <v>537</v>
      </c>
      <c r="D311" s="214" t="s">
        <v>176</v>
      </c>
      <c r="E311" s="215" t="s">
        <v>366</v>
      </c>
      <c r="F311" s="216" t="s">
        <v>367</v>
      </c>
      <c r="G311" s="217" t="s">
        <v>368</v>
      </c>
      <c r="H311" s="218">
        <v>0.95299999999999996</v>
      </c>
      <c r="I311" s="219"/>
      <c r="J311" s="220">
        <f>ROUND(I311*H311,2)</f>
        <v>0</v>
      </c>
      <c r="K311" s="216" t="s">
        <v>152</v>
      </c>
      <c r="L311" s="221"/>
      <c r="M311" s="222" t="s">
        <v>21</v>
      </c>
      <c r="N311" s="223" t="s">
        <v>42</v>
      </c>
      <c r="O311" s="41"/>
      <c r="P311" s="199">
        <f>O311*H311</f>
        <v>0</v>
      </c>
      <c r="Q311" s="199">
        <v>1E-3</v>
      </c>
      <c r="R311" s="199">
        <f>Q311*H311</f>
        <v>9.5299999999999996E-4</v>
      </c>
      <c r="S311" s="199">
        <v>0</v>
      </c>
      <c r="T311" s="200">
        <f>S311*H311</f>
        <v>0</v>
      </c>
      <c r="AR311" s="23" t="s">
        <v>336</v>
      </c>
      <c r="AT311" s="23" t="s">
        <v>176</v>
      </c>
      <c r="AU311" s="23" t="s">
        <v>87</v>
      </c>
      <c r="AY311" s="23" t="s">
        <v>142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23" t="s">
        <v>76</v>
      </c>
      <c r="BK311" s="201">
        <f>ROUND(I311*H311,2)</f>
        <v>0</v>
      </c>
      <c r="BL311" s="23" t="s">
        <v>336</v>
      </c>
      <c r="BM311" s="23" t="s">
        <v>538</v>
      </c>
    </row>
    <row r="312" spans="2:65" s="11" customFormat="1" hidden="1">
      <c r="B312" s="202"/>
      <c r="C312" s="203"/>
      <c r="D312" s="204" t="s">
        <v>154</v>
      </c>
      <c r="E312" s="203"/>
      <c r="F312" s="206" t="s">
        <v>370</v>
      </c>
      <c r="G312" s="203"/>
      <c r="H312" s="207">
        <v>0.95299999999999996</v>
      </c>
      <c r="I312" s="208"/>
      <c r="J312" s="203"/>
      <c r="K312" s="203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154</v>
      </c>
      <c r="AU312" s="213" t="s">
        <v>87</v>
      </c>
      <c r="AV312" s="11" t="s">
        <v>88</v>
      </c>
      <c r="AW312" s="11" t="s">
        <v>6</v>
      </c>
      <c r="AX312" s="11" t="s">
        <v>76</v>
      </c>
      <c r="AY312" s="213" t="s">
        <v>142</v>
      </c>
    </row>
    <row r="313" spans="2:65" s="1" customFormat="1" ht="22.5" hidden="1" customHeight="1">
      <c r="B313" s="40"/>
      <c r="C313" s="190" t="s">
        <v>539</v>
      </c>
      <c r="D313" s="190" t="s">
        <v>148</v>
      </c>
      <c r="E313" s="191" t="s">
        <v>488</v>
      </c>
      <c r="F313" s="192" t="s">
        <v>489</v>
      </c>
      <c r="G313" s="193" t="s">
        <v>151</v>
      </c>
      <c r="H313" s="194">
        <v>60</v>
      </c>
      <c r="I313" s="195"/>
      <c r="J313" s="196">
        <f>ROUND(I313*H313,2)</f>
        <v>0</v>
      </c>
      <c r="K313" s="192" t="s">
        <v>21</v>
      </c>
      <c r="L313" s="60"/>
      <c r="M313" s="197" t="s">
        <v>21</v>
      </c>
      <c r="N313" s="198" t="s">
        <v>42</v>
      </c>
      <c r="O313" s="41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AR313" s="23" t="s">
        <v>336</v>
      </c>
      <c r="AT313" s="23" t="s">
        <v>148</v>
      </c>
      <c r="AU313" s="23" t="s">
        <v>87</v>
      </c>
      <c r="AY313" s="23" t="s">
        <v>142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23" t="s">
        <v>76</v>
      </c>
      <c r="BK313" s="201">
        <f>ROUND(I313*H313,2)</f>
        <v>0</v>
      </c>
      <c r="BL313" s="23" t="s">
        <v>336</v>
      </c>
      <c r="BM313" s="23" t="s">
        <v>540</v>
      </c>
    </row>
    <row r="314" spans="2:65" s="11" customFormat="1" hidden="1">
      <c r="B314" s="202"/>
      <c r="C314" s="203"/>
      <c r="D314" s="204" t="s">
        <v>154</v>
      </c>
      <c r="E314" s="205" t="s">
        <v>21</v>
      </c>
      <c r="F314" s="206" t="s">
        <v>403</v>
      </c>
      <c r="G314" s="203"/>
      <c r="H314" s="207">
        <v>60</v>
      </c>
      <c r="I314" s="208"/>
      <c r="J314" s="203"/>
      <c r="K314" s="203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154</v>
      </c>
      <c r="AU314" s="213" t="s">
        <v>87</v>
      </c>
      <c r="AV314" s="11" t="s">
        <v>88</v>
      </c>
      <c r="AW314" s="11" t="s">
        <v>35</v>
      </c>
      <c r="AX314" s="11" t="s">
        <v>76</v>
      </c>
      <c r="AY314" s="213" t="s">
        <v>142</v>
      </c>
    </row>
    <row r="315" spans="2:65" s="1" customFormat="1" ht="31.5" hidden="1" customHeight="1">
      <c r="B315" s="40"/>
      <c r="C315" s="190" t="s">
        <v>541</v>
      </c>
      <c r="D315" s="190" t="s">
        <v>148</v>
      </c>
      <c r="E315" s="191" t="s">
        <v>377</v>
      </c>
      <c r="F315" s="192" t="s">
        <v>378</v>
      </c>
      <c r="G315" s="193" t="s">
        <v>151</v>
      </c>
      <c r="H315" s="194">
        <v>10</v>
      </c>
      <c r="I315" s="195"/>
      <c r="J315" s="196">
        <f>ROUND(I315*H315,2)</f>
        <v>0</v>
      </c>
      <c r="K315" s="192" t="s">
        <v>152</v>
      </c>
      <c r="L315" s="60"/>
      <c r="M315" s="197" t="s">
        <v>21</v>
      </c>
      <c r="N315" s="198" t="s">
        <v>42</v>
      </c>
      <c r="O315" s="41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AR315" s="23" t="s">
        <v>336</v>
      </c>
      <c r="AT315" s="23" t="s">
        <v>148</v>
      </c>
      <c r="AU315" s="23" t="s">
        <v>87</v>
      </c>
      <c r="AY315" s="23" t="s">
        <v>142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23" t="s">
        <v>76</v>
      </c>
      <c r="BK315" s="201">
        <f>ROUND(I315*H315,2)</f>
        <v>0</v>
      </c>
      <c r="BL315" s="23" t="s">
        <v>336</v>
      </c>
      <c r="BM315" s="23" t="s">
        <v>542</v>
      </c>
    </row>
    <row r="316" spans="2:65" s="11" customFormat="1" hidden="1">
      <c r="B316" s="202"/>
      <c r="C316" s="203"/>
      <c r="D316" s="204" t="s">
        <v>154</v>
      </c>
      <c r="E316" s="205" t="s">
        <v>21</v>
      </c>
      <c r="F316" s="206" t="s">
        <v>97</v>
      </c>
      <c r="G316" s="203"/>
      <c r="H316" s="207">
        <v>10</v>
      </c>
      <c r="I316" s="208"/>
      <c r="J316" s="203"/>
      <c r="K316" s="203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154</v>
      </c>
      <c r="AU316" s="213" t="s">
        <v>87</v>
      </c>
      <c r="AV316" s="11" t="s">
        <v>88</v>
      </c>
      <c r="AW316" s="11" t="s">
        <v>35</v>
      </c>
      <c r="AX316" s="11" t="s">
        <v>76</v>
      </c>
      <c r="AY316" s="213" t="s">
        <v>142</v>
      </c>
    </row>
    <row r="317" spans="2:65" s="1" customFormat="1" ht="22.5" hidden="1" customHeight="1">
      <c r="B317" s="40"/>
      <c r="C317" s="190" t="s">
        <v>543</v>
      </c>
      <c r="D317" s="190" t="s">
        <v>148</v>
      </c>
      <c r="E317" s="191" t="s">
        <v>381</v>
      </c>
      <c r="F317" s="192" t="s">
        <v>382</v>
      </c>
      <c r="G317" s="193" t="s">
        <v>151</v>
      </c>
      <c r="H317" s="194">
        <v>43</v>
      </c>
      <c r="I317" s="195"/>
      <c r="J317" s="196">
        <f>ROUND(I317*H317,2)</f>
        <v>0</v>
      </c>
      <c r="K317" s="192" t="s">
        <v>180</v>
      </c>
      <c r="L317" s="60"/>
      <c r="M317" s="197" t="s">
        <v>21</v>
      </c>
      <c r="N317" s="198" t="s">
        <v>42</v>
      </c>
      <c r="O317" s="41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AR317" s="23" t="s">
        <v>336</v>
      </c>
      <c r="AT317" s="23" t="s">
        <v>148</v>
      </c>
      <c r="AU317" s="23" t="s">
        <v>87</v>
      </c>
      <c r="AY317" s="23" t="s">
        <v>142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23" t="s">
        <v>76</v>
      </c>
      <c r="BK317" s="201">
        <f>ROUND(I317*H317,2)</f>
        <v>0</v>
      </c>
      <c r="BL317" s="23" t="s">
        <v>336</v>
      </c>
      <c r="BM317" s="23" t="s">
        <v>544</v>
      </c>
    </row>
    <row r="318" spans="2:65" s="10" customFormat="1" ht="22.35" hidden="1" customHeight="1">
      <c r="B318" s="171"/>
      <c r="C318" s="172"/>
      <c r="D318" s="187" t="s">
        <v>70</v>
      </c>
      <c r="E318" s="188" t="s">
        <v>545</v>
      </c>
      <c r="F318" s="188" t="s">
        <v>546</v>
      </c>
      <c r="G318" s="172"/>
      <c r="H318" s="172"/>
      <c r="I318" s="175"/>
      <c r="J318" s="189">
        <f>BK318</f>
        <v>0</v>
      </c>
      <c r="K318" s="172"/>
      <c r="L318" s="177"/>
      <c r="M318" s="178"/>
      <c r="N318" s="179"/>
      <c r="O318" s="179"/>
      <c r="P318" s="180">
        <f>SUM(P319:P338)</f>
        <v>0</v>
      </c>
      <c r="Q318" s="179"/>
      <c r="R318" s="180">
        <f>SUM(R319:R338)</f>
        <v>9.5299999999999996E-4</v>
      </c>
      <c r="S318" s="179"/>
      <c r="T318" s="181">
        <f>SUM(T319:T338)</f>
        <v>0</v>
      </c>
      <c r="AR318" s="182" t="s">
        <v>145</v>
      </c>
      <c r="AT318" s="183" t="s">
        <v>70</v>
      </c>
      <c r="AU318" s="183" t="s">
        <v>88</v>
      </c>
      <c r="AY318" s="182" t="s">
        <v>142</v>
      </c>
      <c r="BK318" s="184">
        <f>SUM(BK319:BK338)</f>
        <v>0</v>
      </c>
    </row>
    <row r="319" spans="2:65" s="1" customFormat="1" ht="22.5" hidden="1" customHeight="1">
      <c r="B319" s="40"/>
      <c r="C319" s="190" t="s">
        <v>547</v>
      </c>
      <c r="D319" s="190" t="s">
        <v>148</v>
      </c>
      <c r="E319" s="191" t="s">
        <v>334</v>
      </c>
      <c r="F319" s="192" t="s">
        <v>335</v>
      </c>
      <c r="G319" s="193" t="s">
        <v>91</v>
      </c>
      <c r="H319" s="194">
        <v>1065</v>
      </c>
      <c r="I319" s="195"/>
      <c r="J319" s="196">
        <f>ROUND(I319*H319,2)</f>
        <v>0</v>
      </c>
      <c r="K319" s="192" t="s">
        <v>152</v>
      </c>
      <c r="L319" s="60"/>
      <c r="M319" s="197" t="s">
        <v>21</v>
      </c>
      <c r="N319" s="198" t="s">
        <v>42</v>
      </c>
      <c r="O319" s="41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AR319" s="23" t="s">
        <v>336</v>
      </c>
      <c r="AT319" s="23" t="s">
        <v>148</v>
      </c>
      <c r="AU319" s="23" t="s">
        <v>87</v>
      </c>
      <c r="AY319" s="23" t="s">
        <v>142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23" t="s">
        <v>76</v>
      </c>
      <c r="BK319" s="201">
        <f>ROUND(I319*H319,2)</f>
        <v>0</v>
      </c>
      <c r="BL319" s="23" t="s">
        <v>336</v>
      </c>
      <c r="BM319" s="23" t="s">
        <v>548</v>
      </c>
    </row>
    <row r="320" spans="2:65" s="11" customFormat="1" hidden="1">
      <c r="B320" s="202"/>
      <c r="C320" s="203"/>
      <c r="D320" s="204" t="s">
        <v>154</v>
      </c>
      <c r="E320" s="205" t="s">
        <v>21</v>
      </c>
      <c r="F320" s="206" t="s">
        <v>338</v>
      </c>
      <c r="G320" s="203"/>
      <c r="H320" s="207">
        <v>1065</v>
      </c>
      <c r="I320" s="208"/>
      <c r="J320" s="203"/>
      <c r="K320" s="203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154</v>
      </c>
      <c r="AU320" s="213" t="s">
        <v>87</v>
      </c>
      <c r="AV320" s="11" t="s">
        <v>88</v>
      </c>
      <c r="AW320" s="11" t="s">
        <v>35</v>
      </c>
      <c r="AX320" s="11" t="s">
        <v>76</v>
      </c>
      <c r="AY320" s="213" t="s">
        <v>142</v>
      </c>
    </row>
    <row r="321" spans="2:65" s="1" customFormat="1" ht="22.5" hidden="1" customHeight="1">
      <c r="B321" s="40"/>
      <c r="C321" s="190" t="s">
        <v>549</v>
      </c>
      <c r="D321" s="190" t="s">
        <v>148</v>
      </c>
      <c r="E321" s="191" t="s">
        <v>340</v>
      </c>
      <c r="F321" s="192" t="s">
        <v>341</v>
      </c>
      <c r="G321" s="193" t="s">
        <v>91</v>
      </c>
      <c r="H321" s="194">
        <v>90</v>
      </c>
      <c r="I321" s="195"/>
      <c r="J321" s="196">
        <f>ROUND(I321*H321,2)</f>
        <v>0</v>
      </c>
      <c r="K321" s="192" t="s">
        <v>152</v>
      </c>
      <c r="L321" s="60"/>
      <c r="M321" s="197" t="s">
        <v>21</v>
      </c>
      <c r="N321" s="198" t="s">
        <v>42</v>
      </c>
      <c r="O321" s="41"/>
      <c r="P321" s="199">
        <f>O321*H321</f>
        <v>0</v>
      </c>
      <c r="Q321" s="199">
        <v>0</v>
      </c>
      <c r="R321" s="199">
        <f>Q321*H321</f>
        <v>0</v>
      </c>
      <c r="S321" s="199">
        <v>0</v>
      </c>
      <c r="T321" s="200">
        <f>S321*H321</f>
        <v>0</v>
      </c>
      <c r="AR321" s="23" t="s">
        <v>336</v>
      </c>
      <c r="AT321" s="23" t="s">
        <v>148</v>
      </c>
      <c r="AU321" s="23" t="s">
        <v>87</v>
      </c>
      <c r="AY321" s="23" t="s">
        <v>142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23" t="s">
        <v>76</v>
      </c>
      <c r="BK321" s="201">
        <f>ROUND(I321*H321,2)</f>
        <v>0</v>
      </c>
      <c r="BL321" s="23" t="s">
        <v>336</v>
      </c>
      <c r="BM321" s="23" t="s">
        <v>550</v>
      </c>
    </row>
    <row r="322" spans="2:65" s="11" customFormat="1" hidden="1">
      <c r="B322" s="202"/>
      <c r="C322" s="203"/>
      <c r="D322" s="204" t="s">
        <v>154</v>
      </c>
      <c r="E322" s="205" t="s">
        <v>21</v>
      </c>
      <c r="F322" s="206" t="s">
        <v>343</v>
      </c>
      <c r="G322" s="203"/>
      <c r="H322" s="207">
        <v>90</v>
      </c>
      <c r="I322" s="208"/>
      <c r="J322" s="203"/>
      <c r="K322" s="203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154</v>
      </c>
      <c r="AU322" s="213" t="s">
        <v>87</v>
      </c>
      <c r="AV322" s="11" t="s">
        <v>88</v>
      </c>
      <c r="AW322" s="11" t="s">
        <v>35</v>
      </c>
      <c r="AX322" s="11" t="s">
        <v>76</v>
      </c>
      <c r="AY322" s="213" t="s">
        <v>142</v>
      </c>
    </row>
    <row r="323" spans="2:65" s="1" customFormat="1" ht="22.5" hidden="1" customHeight="1">
      <c r="B323" s="40"/>
      <c r="C323" s="190" t="s">
        <v>551</v>
      </c>
      <c r="D323" s="190" t="s">
        <v>148</v>
      </c>
      <c r="E323" s="191" t="s">
        <v>345</v>
      </c>
      <c r="F323" s="192" t="s">
        <v>346</v>
      </c>
      <c r="G323" s="193" t="s">
        <v>91</v>
      </c>
      <c r="H323" s="194">
        <v>5550</v>
      </c>
      <c r="I323" s="195"/>
      <c r="J323" s="196">
        <f>ROUND(I323*H323,2)</f>
        <v>0</v>
      </c>
      <c r="K323" s="192" t="s">
        <v>152</v>
      </c>
      <c r="L323" s="60"/>
      <c r="M323" s="197" t="s">
        <v>21</v>
      </c>
      <c r="N323" s="198" t="s">
        <v>42</v>
      </c>
      <c r="O323" s="41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AR323" s="23" t="s">
        <v>336</v>
      </c>
      <c r="AT323" s="23" t="s">
        <v>148</v>
      </c>
      <c r="AU323" s="23" t="s">
        <v>87</v>
      </c>
      <c r="AY323" s="23" t="s">
        <v>142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23" t="s">
        <v>76</v>
      </c>
      <c r="BK323" s="201">
        <f>ROUND(I323*H323,2)</f>
        <v>0</v>
      </c>
      <c r="BL323" s="23" t="s">
        <v>336</v>
      </c>
      <c r="BM323" s="23" t="s">
        <v>552</v>
      </c>
    </row>
    <row r="324" spans="2:65" s="11" customFormat="1" hidden="1">
      <c r="B324" s="202"/>
      <c r="C324" s="203"/>
      <c r="D324" s="204" t="s">
        <v>154</v>
      </c>
      <c r="E324" s="205" t="s">
        <v>21</v>
      </c>
      <c r="F324" s="206" t="s">
        <v>348</v>
      </c>
      <c r="G324" s="203"/>
      <c r="H324" s="207">
        <v>5550</v>
      </c>
      <c r="I324" s="208"/>
      <c r="J324" s="203"/>
      <c r="K324" s="203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154</v>
      </c>
      <c r="AU324" s="213" t="s">
        <v>87</v>
      </c>
      <c r="AV324" s="11" t="s">
        <v>88</v>
      </c>
      <c r="AW324" s="11" t="s">
        <v>35</v>
      </c>
      <c r="AX324" s="11" t="s">
        <v>76</v>
      </c>
      <c r="AY324" s="213" t="s">
        <v>142</v>
      </c>
    </row>
    <row r="325" spans="2:65" s="1" customFormat="1" ht="22.5" hidden="1" customHeight="1">
      <c r="B325" s="40"/>
      <c r="C325" s="190" t="s">
        <v>553</v>
      </c>
      <c r="D325" s="190" t="s">
        <v>148</v>
      </c>
      <c r="E325" s="191" t="s">
        <v>237</v>
      </c>
      <c r="F325" s="192" t="s">
        <v>238</v>
      </c>
      <c r="G325" s="193" t="s">
        <v>234</v>
      </c>
      <c r="H325" s="194">
        <v>100</v>
      </c>
      <c r="I325" s="195"/>
      <c r="J325" s="196">
        <f>ROUND(I325*H325,2)</f>
        <v>0</v>
      </c>
      <c r="K325" s="192" t="s">
        <v>152</v>
      </c>
      <c r="L325" s="60"/>
      <c r="M325" s="197" t="s">
        <v>21</v>
      </c>
      <c r="N325" s="198" t="s">
        <v>42</v>
      </c>
      <c r="O325" s="41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AR325" s="23" t="s">
        <v>336</v>
      </c>
      <c r="AT325" s="23" t="s">
        <v>148</v>
      </c>
      <c r="AU325" s="23" t="s">
        <v>87</v>
      </c>
      <c r="AY325" s="23" t="s">
        <v>142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23" t="s">
        <v>76</v>
      </c>
      <c r="BK325" s="201">
        <f>ROUND(I325*H325,2)</f>
        <v>0</v>
      </c>
      <c r="BL325" s="23" t="s">
        <v>336</v>
      </c>
      <c r="BM325" s="23" t="s">
        <v>554</v>
      </c>
    </row>
    <row r="326" spans="2:65" s="11" customFormat="1" hidden="1">
      <c r="B326" s="202"/>
      <c r="C326" s="203"/>
      <c r="D326" s="224" t="s">
        <v>154</v>
      </c>
      <c r="E326" s="225" t="s">
        <v>21</v>
      </c>
      <c r="F326" s="226" t="s">
        <v>448</v>
      </c>
      <c r="G326" s="203"/>
      <c r="H326" s="227">
        <v>7.5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154</v>
      </c>
      <c r="AU326" s="213" t="s">
        <v>87</v>
      </c>
      <c r="AV326" s="11" t="s">
        <v>88</v>
      </c>
      <c r="AW326" s="11" t="s">
        <v>35</v>
      </c>
      <c r="AX326" s="11" t="s">
        <v>71</v>
      </c>
      <c r="AY326" s="213" t="s">
        <v>142</v>
      </c>
    </row>
    <row r="327" spans="2:65" s="11" customFormat="1" hidden="1">
      <c r="B327" s="202"/>
      <c r="C327" s="203"/>
      <c r="D327" s="224" t="s">
        <v>154</v>
      </c>
      <c r="E327" s="225" t="s">
        <v>21</v>
      </c>
      <c r="F327" s="226" t="s">
        <v>353</v>
      </c>
      <c r="G327" s="203"/>
      <c r="H327" s="227">
        <v>92.5</v>
      </c>
      <c r="I327" s="208"/>
      <c r="J327" s="203"/>
      <c r="K327" s="203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154</v>
      </c>
      <c r="AU327" s="213" t="s">
        <v>87</v>
      </c>
      <c r="AV327" s="11" t="s">
        <v>88</v>
      </c>
      <c r="AW327" s="11" t="s">
        <v>35</v>
      </c>
      <c r="AX327" s="11" t="s">
        <v>71</v>
      </c>
      <c r="AY327" s="213" t="s">
        <v>142</v>
      </c>
    </row>
    <row r="328" spans="2:65" s="12" customFormat="1" hidden="1">
      <c r="B328" s="228"/>
      <c r="C328" s="229"/>
      <c r="D328" s="204" t="s">
        <v>154</v>
      </c>
      <c r="E328" s="230" t="s">
        <v>21</v>
      </c>
      <c r="F328" s="231" t="s">
        <v>186</v>
      </c>
      <c r="G328" s="229"/>
      <c r="H328" s="232">
        <v>100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154</v>
      </c>
      <c r="AU328" s="238" t="s">
        <v>87</v>
      </c>
      <c r="AV328" s="12" t="s">
        <v>145</v>
      </c>
      <c r="AW328" s="12" t="s">
        <v>35</v>
      </c>
      <c r="AX328" s="12" t="s">
        <v>76</v>
      </c>
      <c r="AY328" s="238" t="s">
        <v>142</v>
      </c>
    </row>
    <row r="329" spans="2:65" s="1" customFormat="1" ht="22.5" hidden="1" customHeight="1">
      <c r="B329" s="40"/>
      <c r="C329" s="190" t="s">
        <v>555</v>
      </c>
      <c r="D329" s="190" t="s">
        <v>148</v>
      </c>
      <c r="E329" s="191" t="s">
        <v>232</v>
      </c>
      <c r="F329" s="192" t="s">
        <v>233</v>
      </c>
      <c r="G329" s="193" t="s">
        <v>234</v>
      </c>
      <c r="H329" s="194">
        <v>100</v>
      </c>
      <c r="I329" s="195"/>
      <c r="J329" s="196">
        <f>ROUND(I329*H329,2)</f>
        <v>0</v>
      </c>
      <c r="K329" s="192" t="s">
        <v>152</v>
      </c>
      <c r="L329" s="60"/>
      <c r="M329" s="197" t="s">
        <v>21</v>
      </c>
      <c r="N329" s="198" t="s">
        <v>42</v>
      </c>
      <c r="O329" s="41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AR329" s="23" t="s">
        <v>336</v>
      </c>
      <c r="AT329" s="23" t="s">
        <v>148</v>
      </c>
      <c r="AU329" s="23" t="s">
        <v>87</v>
      </c>
      <c r="AY329" s="23" t="s">
        <v>142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23" t="s">
        <v>76</v>
      </c>
      <c r="BK329" s="201">
        <f>ROUND(I329*H329,2)</f>
        <v>0</v>
      </c>
      <c r="BL329" s="23" t="s">
        <v>336</v>
      </c>
      <c r="BM329" s="23" t="s">
        <v>556</v>
      </c>
    </row>
    <row r="330" spans="2:65" s="1" customFormat="1" ht="22.5" hidden="1" customHeight="1">
      <c r="B330" s="40"/>
      <c r="C330" s="190" t="s">
        <v>557</v>
      </c>
      <c r="D330" s="190" t="s">
        <v>148</v>
      </c>
      <c r="E330" s="191" t="s">
        <v>243</v>
      </c>
      <c r="F330" s="192" t="s">
        <v>244</v>
      </c>
      <c r="G330" s="193" t="s">
        <v>234</v>
      </c>
      <c r="H330" s="194">
        <v>100</v>
      </c>
      <c r="I330" s="195"/>
      <c r="J330" s="196">
        <f>ROUND(I330*H330,2)</f>
        <v>0</v>
      </c>
      <c r="K330" s="192" t="s">
        <v>152</v>
      </c>
      <c r="L330" s="60"/>
      <c r="M330" s="197" t="s">
        <v>21</v>
      </c>
      <c r="N330" s="198" t="s">
        <v>42</v>
      </c>
      <c r="O330" s="41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AR330" s="23" t="s">
        <v>336</v>
      </c>
      <c r="AT330" s="23" t="s">
        <v>148</v>
      </c>
      <c r="AU330" s="23" t="s">
        <v>87</v>
      </c>
      <c r="AY330" s="23" t="s">
        <v>142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23" t="s">
        <v>76</v>
      </c>
      <c r="BK330" s="201">
        <f>ROUND(I330*H330,2)</f>
        <v>0</v>
      </c>
      <c r="BL330" s="23" t="s">
        <v>336</v>
      </c>
      <c r="BM330" s="23" t="s">
        <v>558</v>
      </c>
    </row>
    <row r="331" spans="2:65" s="1" customFormat="1" ht="22.5" hidden="1" customHeight="1">
      <c r="B331" s="40"/>
      <c r="C331" s="214" t="s">
        <v>559</v>
      </c>
      <c r="D331" s="214" t="s">
        <v>176</v>
      </c>
      <c r="E331" s="215" t="s">
        <v>246</v>
      </c>
      <c r="F331" s="216" t="s">
        <v>247</v>
      </c>
      <c r="G331" s="217" t="s">
        <v>234</v>
      </c>
      <c r="H331" s="218">
        <v>100</v>
      </c>
      <c r="I331" s="219"/>
      <c r="J331" s="220">
        <f>ROUND(I331*H331,2)</f>
        <v>0</v>
      </c>
      <c r="K331" s="216" t="s">
        <v>152</v>
      </c>
      <c r="L331" s="221"/>
      <c r="M331" s="222" t="s">
        <v>21</v>
      </c>
      <c r="N331" s="223" t="s">
        <v>42</v>
      </c>
      <c r="O331" s="41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AR331" s="23" t="s">
        <v>336</v>
      </c>
      <c r="AT331" s="23" t="s">
        <v>176</v>
      </c>
      <c r="AU331" s="23" t="s">
        <v>87</v>
      </c>
      <c r="AY331" s="23" t="s">
        <v>142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23" t="s">
        <v>76</v>
      </c>
      <c r="BK331" s="201">
        <f>ROUND(I331*H331,2)</f>
        <v>0</v>
      </c>
      <c r="BL331" s="23" t="s">
        <v>336</v>
      </c>
      <c r="BM331" s="23" t="s">
        <v>560</v>
      </c>
    </row>
    <row r="332" spans="2:65" s="1" customFormat="1" ht="22.5" hidden="1" customHeight="1">
      <c r="B332" s="40"/>
      <c r="C332" s="190" t="s">
        <v>561</v>
      </c>
      <c r="D332" s="190" t="s">
        <v>148</v>
      </c>
      <c r="E332" s="191" t="s">
        <v>361</v>
      </c>
      <c r="F332" s="192" t="s">
        <v>362</v>
      </c>
      <c r="G332" s="193" t="s">
        <v>91</v>
      </c>
      <c r="H332" s="194">
        <v>1905</v>
      </c>
      <c r="I332" s="195"/>
      <c r="J332" s="196">
        <f>ROUND(I332*H332,2)</f>
        <v>0</v>
      </c>
      <c r="K332" s="192" t="s">
        <v>152</v>
      </c>
      <c r="L332" s="60"/>
      <c r="M332" s="197" t="s">
        <v>21</v>
      </c>
      <c r="N332" s="198" t="s">
        <v>42</v>
      </c>
      <c r="O332" s="41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AR332" s="23" t="s">
        <v>336</v>
      </c>
      <c r="AT332" s="23" t="s">
        <v>148</v>
      </c>
      <c r="AU332" s="23" t="s">
        <v>87</v>
      </c>
      <c r="AY332" s="23" t="s">
        <v>142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23" t="s">
        <v>76</v>
      </c>
      <c r="BK332" s="201">
        <f>ROUND(I332*H332,2)</f>
        <v>0</v>
      </c>
      <c r="BL332" s="23" t="s">
        <v>336</v>
      </c>
      <c r="BM332" s="23" t="s">
        <v>562</v>
      </c>
    </row>
    <row r="333" spans="2:65" s="11" customFormat="1" hidden="1">
      <c r="B333" s="202"/>
      <c r="C333" s="203"/>
      <c r="D333" s="204" t="s">
        <v>154</v>
      </c>
      <c r="E333" s="205" t="s">
        <v>21</v>
      </c>
      <c r="F333" s="206" t="s">
        <v>364</v>
      </c>
      <c r="G333" s="203"/>
      <c r="H333" s="207">
        <v>1905</v>
      </c>
      <c r="I333" s="208"/>
      <c r="J333" s="203"/>
      <c r="K333" s="203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154</v>
      </c>
      <c r="AU333" s="213" t="s">
        <v>87</v>
      </c>
      <c r="AV333" s="11" t="s">
        <v>88</v>
      </c>
      <c r="AW333" s="11" t="s">
        <v>35</v>
      </c>
      <c r="AX333" s="11" t="s">
        <v>76</v>
      </c>
      <c r="AY333" s="213" t="s">
        <v>142</v>
      </c>
    </row>
    <row r="334" spans="2:65" s="1" customFormat="1" ht="22.5" hidden="1" customHeight="1">
      <c r="B334" s="40"/>
      <c r="C334" s="214" t="s">
        <v>563</v>
      </c>
      <c r="D334" s="214" t="s">
        <v>176</v>
      </c>
      <c r="E334" s="215" t="s">
        <v>366</v>
      </c>
      <c r="F334" s="216" t="s">
        <v>367</v>
      </c>
      <c r="G334" s="217" t="s">
        <v>368</v>
      </c>
      <c r="H334" s="218">
        <v>0.95299999999999996</v>
      </c>
      <c r="I334" s="219"/>
      <c r="J334" s="220">
        <f>ROUND(I334*H334,2)</f>
        <v>0</v>
      </c>
      <c r="K334" s="216" t="s">
        <v>152</v>
      </c>
      <c r="L334" s="221"/>
      <c r="M334" s="222" t="s">
        <v>21</v>
      </c>
      <c r="N334" s="223" t="s">
        <v>42</v>
      </c>
      <c r="O334" s="41"/>
      <c r="P334" s="199">
        <f>O334*H334</f>
        <v>0</v>
      </c>
      <c r="Q334" s="199">
        <v>1E-3</v>
      </c>
      <c r="R334" s="199">
        <f>Q334*H334</f>
        <v>9.5299999999999996E-4</v>
      </c>
      <c r="S334" s="199">
        <v>0</v>
      </c>
      <c r="T334" s="200">
        <f>S334*H334</f>
        <v>0</v>
      </c>
      <c r="AR334" s="23" t="s">
        <v>336</v>
      </c>
      <c r="AT334" s="23" t="s">
        <v>176</v>
      </c>
      <c r="AU334" s="23" t="s">
        <v>87</v>
      </c>
      <c r="AY334" s="23" t="s">
        <v>142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23" t="s">
        <v>76</v>
      </c>
      <c r="BK334" s="201">
        <f>ROUND(I334*H334,2)</f>
        <v>0</v>
      </c>
      <c r="BL334" s="23" t="s">
        <v>336</v>
      </c>
      <c r="BM334" s="23" t="s">
        <v>564</v>
      </c>
    </row>
    <row r="335" spans="2:65" s="11" customFormat="1" hidden="1">
      <c r="B335" s="202"/>
      <c r="C335" s="203"/>
      <c r="D335" s="204" t="s">
        <v>154</v>
      </c>
      <c r="E335" s="203"/>
      <c r="F335" s="206" t="s">
        <v>370</v>
      </c>
      <c r="G335" s="203"/>
      <c r="H335" s="207">
        <v>0.95299999999999996</v>
      </c>
      <c r="I335" s="208"/>
      <c r="J335" s="203"/>
      <c r="K335" s="203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154</v>
      </c>
      <c r="AU335" s="213" t="s">
        <v>87</v>
      </c>
      <c r="AV335" s="11" t="s">
        <v>88</v>
      </c>
      <c r="AW335" s="11" t="s">
        <v>6</v>
      </c>
      <c r="AX335" s="11" t="s">
        <v>76</v>
      </c>
      <c r="AY335" s="213" t="s">
        <v>142</v>
      </c>
    </row>
    <row r="336" spans="2:65" s="1" customFormat="1" ht="22.5" hidden="1" customHeight="1">
      <c r="B336" s="40"/>
      <c r="C336" s="190" t="s">
        <v>565</v>
      </c>
      <c r="D336" s="190" t="s">
        <v>148</v>
      </c>
      <c r="E336" s="191" t="s">
        <v>488</v>
      </c>
      <c r="F336" s="192" t="s">
        <v>489</v>
      </c>
      <c r="G336" s="193" t="s">
        <v>151</v>
      </c>
      <c r="H336" s="194">
        <v>60</v>
      </c>
      <c r="I336" s="195"/>
      <c r="J336" s="196">
        <f>ROUND(I336*H336,2)</f>
        <v>0</v>
      </c>
      <c r="K336" s="192" t="s">
        <v>21</v>
      </c>
      <c r="L336" s="60"/>
      <c r="M336" s="197" t="s">
        <v>21</v>
      </c>
      <c r="N336" s="198" t="s">
        <v>42</v>
      </c>
      <c r="O336" s="41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AR336" s="23" t="s">
        <v>336</v>
      </c>
      <c r="AT336" s="23" t="s">
        <v>148</v>
      </c>
      <c r="AU336" s="23" t="s">
        <v>87</v>
      </c>
      <c r="AY336" s="23" t="s">
        <v>142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23" t="s">
        <v>76</v>
      </c>
      <c r="BK336" s="201">
        <f>ROUND(I336*H336,2)</f>
        <v>0</v>
      </c>
      <c r="BL336" s="23" t="s">
        <v>336</v>
      </c>
      <c r="BM336" s="23" t="s">
        <v>566</v>
      </c>
    </row>
    <row r="337" spans="2:65" s="11" customFormat="1" hidden="1">
      <c r="B337" s="202"/>
      <c r="C337" s="203"/>
      <c r="D337" s="204" t="s">
        <v>154</v>
      </c>
      <c r="E337" s="205" t="s">
        <v>21</v>
      </c>
      <c r="F337" s="206" t="s">
        <v>403</v>
      </c>
      <c r="G337" s="203"/>
      <c r="H337" s="207">
        <v>60</v>
      </c>
      <c r="I337" s="208"/>
      <c r="J337" s="203"/>
      <c r="K337" s="203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154</v>
      </c>
      <c r="AU337" s="213" t="s">
        <v>87</v>
      </c>
      <c r="AV337" s="11" t="s">
        <v>88</v>
      </c>
      <c r="AW337" s="11" t="s">
        <v>35</v>
      </c>
      <c r="AX337" s="11" t="s">
        <v>76</v>
      </c>
      <c r="AY337" s="213" t="s">
        <v>142</v>
      </c>
    </row>
    <row r="338" spans="2:65" s="1" customFormat="1" ht="22.5" hidden="1" customHeight="1">
      <c r="B338" s="40"/>
      <c r="C338" s="190" t="s">
        <v>567</v>
      </c>
      <c r="D338" s="190" t="s">
        <v>148</v>
      </c>
      <c r="E338" s="191" t="s">
        <v>381</v>
      </c>
      <c r="F338" s="192" t="s">
        <v>382</v>
      </c>
      <c r="G338" s="193" t="s">
        <v>151</v>
      </c>
      <c r="H338" s="194">
        <v>43</v>
      </c>
      <c r="I338" s="195"/>
      <c r="J338" s="196">
        <f>ROUND(I338*H338,2)</f>
        <v>0</v>
      </c>
      <c r="K338" s="192" t="s">
        <v>180</v>
      </c>
      <c r="L338" s="60"/>
      <c r="M338" s="197" t="s">
        <v>21</v>
      </c>
      <c r="N338" s="198" t="s">
        <v>42</v>
      </c>
      <c r="O338" s="41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AR338" s="23" t="s">
        <v>336</v>
      </c>
      <c r="AT338" s="23" t="s">
        <v>148</v>
      </c>
      <c r="AU338" s="23" t="s">
        <v>87</v>
      </c>
      <c r="AY338" s="23" t="s">
        <v>142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23" t="s">
        <v>76</v>
      </c>
      <c r="BK338" s="201">
        <f>ROUND(I338*H338,2)</f>
        <v>0</v>
      </c>
      <c r="BL338" s="23" t="s">
        <v>336</v>
      </c>
      <c r="BM338" s="23" t="s">
        <v>568</v>
      </c>
    </row>
    <row r="339" spans="2:65" s="10" customFormat="1" ht="22.35" hidden="1" customHeight="1">
      <c r="B339" s="171"/>
      <c r="C339" s="172"/>
      <c r="D339" s="187" t="s">
        <v>70</v>
      </c>
      <c r="E339" s="188" t="s">
        <v>569</v>
      </c>
      <c r="F339" s="188" t="s">
        <v>570</v>
      </c>
      <c r="G339" s="172"/>
      <c r="H339" s="172"/>
      <c r="I339" s="175"/>
      <c r="J339" s="189">
        <f>BK339</f>
        <v>0</v>
      </c>
      <c r="K339" s="172"/>
      <c r="L339" s="177"/>
      <c r="M339" s="178"/>
      <c r="N339" s="179"/>
      <c r="O339" s="179"/>
      <c r="P339" s="180">
        <f>SUM(P340:P361)</f>
        <v>0</v>
      </c>
      <c r="Q339" s="179"/>
      <c r="R339" s="180">
        <f>SUM(R340:R361)</f>
        <v>9.5299999999999996E-4</v>
      </c>
      <c r="S339" s="179"/>
      <c r="T339" s="181">
        <f>SUM(T340:T361)</f>
        <v>0</v>
      </c>
      <c r="AR339" s="182" t="s">
        <v>145</v>
      </c>
      <c r="AT339" s="183" t="s">
        <v>70</v>
      </c>
      <c r="AU339" s="183" t="s">
        <v>88</v>
      </c>
      <c r="AY339" s="182" t="s">
        <v>142</v>
      </c>
      <c r="BK339" s="184">
        <f>SUM(BK340:BK361)</f>
        <v>0</v>
      </c>
    </row>
    <row r="340" spans="2:65" s="1" customFormat="1" ht="22.5" hidden="1" customHeight="1">
      <c r="B340" s="40"/>
      <c r="C340" s="190" t="s">
        <v>571</v>
      </c>
      <c r="D340" s="190" t="s">
        <v>148</v>
      </c>
      <c r="E340" s="191" t="s">
        <v>334</v>
      </c>
      <c r="F340" s="192" t="s">
        <v>335</v>
      </c>
      <c r="G340" s="193" t="s">
        <v>91</v>
      </c>
      <c r="H340" s="194">
        <v>1065</v>
      </c>
      <c r="I340" s="195"/>
      <c r="J340" s="196">
        <f>ROUND(I340*H340,2)</f>
        <v>0</v>
      </c>
      <c r="K340" s="192" t="s">
        <v>152</v>
      </c>
      <c r="L340" s="60"/>
      <c r="M340" s="197" t="s">
        <v>21</v>
      </c>
      <c r="N340" s="198" t="s">
        <v>42</v>
      </c>
      <c r="O340" s="41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AR340" s="23" t="s">
        <v>336</v>
      </c>
      <c r="AT340" s="23" t="s">
        <v>148</v>
      </c>
      <c r="AU340" s="23" t="s">
        <v>87</v>
      </c>
      <c r="AY340" s="23" t="s">
        <v>142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23" t="s">
        <v>76</v>
      </c>
      <c r="BK340" s="201">
        <f>ROUND(I340*H340,2)</f>
        <v>0</v>
      </c>
      <c r="BL340" s="23" t="s">
        <v>336</v>
      </c>
      <c r="BM340" s="23" t="s">
        <v>572</v>
      </c>
    </row>
    <row r="341" spans="2:65" s="11" customFormat="1" hidden="1">
      <c r="B341" s="202"/>
      <c r="C341" s="203"/>
      <c r="D341" s="204" t="s">
        <v>154</v>
      </c>
      <c r="E341" s="205" t="s">
        <v>21</v>
      </c>
      <c r="F341" s="206" t="s">
        <v>338</v>
      </c>
      <c r="G341" s="203"/>
      <c r="H341" s="207">
        <v>1065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154</v>
      </c>
      <c r="AU341" s="213" t="s">
        <v>87</v>
      </c>
      <c r="AV341" s="11" t="s">
        <v>88</v>
      </c>
      <c r="AW341" s="11" t="s">
        <v>35</v>
      </c>
      <c r="AX341" s="11" t="s">
        <v>76</v>
      </c>
      <c r="AY341" s="213" t="s">
        <v>142</v>
      </c>
    </row>
    <row r="342" spans="2:65" s="1" customFormat="1" ht="22.5" hidden="1" customHeight="1">
      <c r="B342" s="40"/>
      <c r="C342" s="190" t="s">
        <v>573</v>
      </c>
      <c r="D342" s="190" t="s">
        <v>148</v>
      </c>
      <c r="E342" s="191" t="s">
        <v>340</v>
      </c>
      <c r="F342" s="192" t="s">
        <v>341</v>
      </c>
      <c r="G342" s="193" t="s">
        <v>91</v>
      </c>
      <c r="H342" s="194">
        <v>90</v>
      </c>
      <c r="I342" s="195"/>
      <c r="J342" s="196">
        <f>ROUND(I342*H342,2)</f>
        <v>0</v>
      </c>
      <c r="K342" s="192" t="s">
        <v>152</v>
      </c>
      <c r="L342" s="60"/>
      <c r="M342" s="197" t="s">
        <v>21</v>
      </c>
      <c r="N342" s="198" t="s">
        <v>42</v>
      </c>
      <c r="O342" s="41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AR342" s="23" t="s">
        <v>336</v>
      </c>
      <c r="AT342" s="23" t="s">
        <v>148</v>
      </c>
      <c r="AU342" s="23" t="s">
        <v>87</v>
      </c>
      <c r="AY342" s="23" t="s">
        <v>142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23" t="s">
        <v>76</v>
      </c>
      <c r="BK342" s="201">
        <f>ROUND(I342*H342,2)</f>
        <v>0</v>
      </c>
      <c r="BL342" s="23" t="s">
        <v>336</v>
      </c>
      <c r="BM342" s="23" t="s">
        <v>574</v>
      </c>
    </row>
    <row r="343" spans="2:65" s="11" customFormat="1" hidden="1">
      <c r="B343" s="202"/>
      <c r="C343" s="203"/>
      <c r="D343" s="204" t="s">
        <v>154</v>
      </c>
      <c r="E343" s="205" t="s">
        <v>21</v>
      </c>
      <c r="F343" s="206" t="s">
        <v>343</v>
      </c>
      <c r="G343" s="203"/>
      <c r="H343" s="207">
        <v>90</v>
      </c>
      <c r="I343" s="208"/>
      <c r="J343" s="203"/>
      <c r="K343" s="203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154</v>
      </c>
      <c r="AU343" s="213" t="s">
        <v>87</v>
      </c>
      <c r="AV343" s="11" t="s">
        <v>88</v>
      </c>
      <c r="AW343" s="11" t="s">
        <v>35</v>
      </c>
      <c r="AX343" s="11" t="s">
        <v>76</v>
      </c>
      <c r="AY343" s="213" t="s">
        <v>142</v>
      </c>
    </row>
    <row r="344" spans="2:65" s="1" customFormat="1" ht="22.5" hidden="1" customHeight="1">
      <c r="B344" s="40"/>
      <c r="C344" s="190" t="s">
        <v>575</v>
      </c>
      <c r="D344" s="190" t="s">
        <v>148</v>
      </c>
      <c r="E344" s="191" t="s">
        <v>345</v>
      </c>
      <c r="F344" s="192" t="s">
        <v>346</v>
      </c>
      <c r="G344" s="193" t="s">
        <v>91</v>
      </c>
      <c r="H344" s="194">
        <v>5550</v>
      </c>
      <c r="I344" s="195"/>
      <c r="J344" s="196">
        <f>ROUND(I344*H344,2)</f>
        <v>0</v>
      </c>
      <c r="K344" s="192" t="s">
        <v>152</v>
      </c>
      <c r="L344" s="60"/>
      <c r="M344" s="197" t="s">
        <v>21</v>
      </c>
      <c r="N344" s="198" t="s">
        <v>42</v>
      </c>
      <c r="O344" s="41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AR344" s="23" t="s">
        <v>336</v>
      </c>
      <c r="AT344" s="23" t="s">
        <v>148</v>
      </c>
      <c r="AU344" s="23" t="s">
        <v>87</v>
      </c>
      <c r="AY344" s="23" t="s">
        <v>142</v>
      </c>
      <c r="BE344" s="201">
        <f>IF(N344="základní",J344,0)</f>
        <v>0</v>
      </c>
      <c r="BF344" s="201">
        <f>IF(N344="snížená",J344,0)</f>
        <v>0</v>
      </c>
      <c r="BG344" s="201">
        <f>IF(N344="zákl. přenesená",J344,0)</f>
        <v>0</v>
      </c>
      <c r="BH344" s="201">
        <f>IF(N344="sníž. přenesená",J344,0)</f>
        <v>0</v>
      </c>
      <c r="BI344" s="201">
        <f>IF(N344="nulová",J344,0)</f>
        <v>0</v>
      </c>
      <c r="BJ344" s="23" t="s">
        <v>76</v>
      </c>
      <c r="BK344" s="201">
        <f>ROUND(I344*H344,2)</f>
        <v>0</v>
      </c>
      <c r="BL344" s="23" t="s">
        <v>336</v>
      </c>
      <c r="BM344" s="23" t="s">
        <v>576</v>
      </c>
    </row>
    <row r="345" spans="2:65" s="11" customFormat="1" hidden="1">
      <c r="B345" s="202"/>
      <c r="C345" s="203"/>
      <c r="D345" s="204" t="s">
        <v>154</v>
      </c>
      <c r="E345" s="205" t="s">
        <v>21</v>
      </c>
      <c r="F345" s="206" t="s">
        <v>348</v>
      </c>
      <c r="G345" s="203"/>
      <c r="H345" s="207">
        <v>5550</v>
      </c>
      <c r="I345" s="208"/>
      <c r="J345" s="203"/>
      <c r="K345" s="203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154</v>
      </c>
      <c r="AU345" s="213" t="s">
        <v>87</v>
      </c>
      <c r="AV345" s="11" t="s">
        <v>88</v>
      </c>
      <c r="AW345" s="11" t="s">
        <v>35</v>
      </c>
      <c r="AX345" s="11" t="s">
        <v>76</v>
      </c>
      <c r="AY345" s="213" t="s">
        <v>142</v>
      </c>
    </row>
    <row r="346" spans="2:65" s="1" customFormat="1" ht="22.5" hidden="1" customHeight="1">
      <c r="B346" s="40"/>
      <c r="C346" s="190" t="s">
        <v>577</v>
      </c>
      <c r="D346" s="190" t="s">
        <v>148</v>
      </c>
      <c r="E346" s="191" t="s">
        <v>237</v>
      </c>
      <c r="F346" s="192" t="s">
        <v>238</v>
      </c>
      <c r="G346" s="193" t="s">
        <v>234</v>
      </c>
      <c r="H346" s="194">
        <v>100</v>
      </c>
      <c r="I346" s="195"/>
      <c r="J346" s="196">
        <f>ROUND(I346*H346,2)</f>
        <v>0</v>
      </c>
      <c r="K346" s="192" t="s">
        <v>152</v>
      </c>
      <c r="L346" s="60"/>
      <c r="M346" s="197" t="s">
        <v>21</v>
      </c>
      <c r="N346" s="198" t="s">
        <v>42</v>
      </c>
      <c r="O346" s="41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AR346" s="23" t="s">
        <v>336</v>
      </c>
      <c r="AT346" s="23" t="s">
        <v>148</v>
      </c>
      <c r="AU346" s="23" t="s">
        <v>87</v>
      </c>
      <c r="AY346" s="23" t="s">
        <v>142</v>
      </c>
      <c r="BE346" s="201">
        <f>IF(N346="základní",J346,0)</f>
        <v>0</v>
      </c>
      <c r="BF346" s="201">
        <f>IF(N346="snížená",J346,0)</f>
        <v>0</v>
      </c>
      <c r="BG346" s="201">
        <f>IF(N346="zákl. přenesená",J346,0)</f>
        <v>0</v>
      </c>
      <c r="BH346" s="201">
        <f>IF(N346="sníž. přenesená",J346,0)</f>
        <v>0</v>
      </c>
      <c r="BI346" s="201">
        <f>IF(N346="nulová",J346,0)</f>
        <v>0</v>
      </c>
      <c r="BJ346" s="23" t="s">
        <v>76</v>
      </c>
      <c r="BK346" s="201">
        <f>ROUND(I346*H346,2)</f>
        <v>0</v>
      </c>
      <c r="BL346" s="23" t="s">
        <v>336</v>
      </c>
      <c r="BM346" s="23" t="s">
        <v>578</v>
      </c>
    </row>
    <row r="347" spans="2:65" s="11" customFormat="1" hidden="1">
      <c r="B347" s="202"/>
      <c r="C347" s="203"/>
      <c r="D347" s="224" t="s">
        <v>154</v>
      </c>
      <c r="E347" s="225" t="s">
        <v>21</v>
      </c>
      <c r="F347" s="226" t="s">
        <v>448</v>
      </c>
      <c r="G347" s="203"/>
      <c r="H347" s="227">
        <v>7.5</v>
      </c>
      <c r="I347" s="208"/>
      <c r="J347" s="203"/>
      <c r="K347" s="203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154</v>
      </c>
      <c r="AU347" s="213" t="s">
        <v>87</v>
      </c>
      <c r="AV347" s="11" t="s">
        <v>88</v>
      </c>
      <c r="AW347" s="11" t="s">
        <v>35</v>
      </c>
      <c r="AX347" s="11" t="s">
        <v>71</v>
      </c>
      <c r="AY347" s="213" t="s">
        <v>142</v>
      </c>
    </row>
    <row r="348" spans="2:65" s="11" customFormat="1" hidden="1">
      <c r="B348" s="202"/>
      <c r="C348" s="203"/>
      <c r="D348" s="224" t="s">
        <v>154</v>
      </c>
      <c r="E348" s="225" t="s">
        <v>21</v>
      </c>
      <c r="F348" s="226" t="s">
        <v>353</v>
      </c>
      <c r="G348" s="203"/>
      <c r="H348" s="227">
        <v>92.5</v>
      </c>
      <c r="I348" s="208"/>
      <c r="J348" s="203"/>
      <c r="K348" s="203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154</v>
      </c>
      <c r="AU348" s="213" t="s">
        <v>87</v>
      </c>
      <c r="AV348" s="11" t="s">
        <v>88</v>
      </c>
      <c r="AW348" s="11" t="s">
        <v>35</v>
      </c>
      <c r="AX348" s="11" t="s">
        <v>71</v>
      </c>
      <c r="AY348" s="213" t="s">
        <v>142</v>
      </c>
    </row>
    <row r="349" spans="2:65" s="12" customFormat="1" hidden="1">
      <c r="B349" s="228"/>
      <c r="C349" s="229"/>
      <c r="D349" s="204" t="s">
        <v>154</v>
      </c>
      <c r="E349" s="230" t="s">
        <v>21</v>
      </c>
      <c r="F349" s="231" t="s">
        <v>186</v>
      </c>
      <c r="G349" s="229"/>
      <c r="H349" s="232">
        <v>100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154</v>
      </c>
      <c r="AU349" s="238" t="s">
        <v>87</v>
      </c>
      <c r="AV349" s="12" t="s">
        <v>145</v>
      </c>
      <c r="AW349" s="12" t="s">
        <v>35</v>
      </c>
      <c r="AX349" s="12" t="s">
        <v>76</v>
      </c>
      <c r="AY349" s="238" t="s">
        <v>142</v>
      </c>
    </row>
    <row r="350" spans="2:65" s="1" customFormat="1" ht="22.5" hidden="1" customHeight="1">
      <c r="B350" s="40"/>
      <c r="C350" s="190" t="s">
        <v>579</v>
      </c>
      <c r="D350" s="190" t="s">
        <v>148</v>
      </c>
      <c r="E350" s="191" t="s">
        <v>232</v>
      </c>
      <c r="F350" s="192" t="s">
        <v>233</v>
      </c>
      <c r="G350" s="193" t="s">
        <v>234</v>
      </c>
      <c r="H350" s="194">
        <v>100</v>
      </c>
      <c r="I350" s="195"/>
      <c r="J350" s="196">
        <f>ROUND(I350*H350,2)</f>
        <v>0</v>
      </c>
      <c r="K350" s="192" t="s">
        <v>152</v>
      </c>
      <c r="L350" s="60"/>
      <c r="M350" s="197" t="s">
        <v>21</v>
      </c>
      <c r="N350" s="198" t="s">
        <v>42</v>
      </c>
      <c r="O350" s="41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AR350" s="23" t="s">
        <v>336</v>
      </c>
      <c r="AT350" s="23" t="s">
        <v>148</v>
      </c>
      <c r="AU350" s="23" t="s">
        <v>87</v>
      </c>
      <c r="AY350" s="23" t="s">
        <v>142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23" t="s">
        <v>76</v>
      </c>
      <c r="BK350" s="201">
        <f>ROUND(I350*H350,2)</f>
        <v>0</v>
      </c>
      <c r="BL350" s="23" t="s">
        <v>336</v>
      </c>
      <c r="BM350" s="23" t="s">
        <v>580</v>
      </c>
    </row>
    <row r="351" spans="2:65" s="1" customFormat="1" ht="22.5" hidden="1" customHeight="1">
      <c r="B351" s="40"/>
      <c r="C351" s="190" t="s">
        <v>581</v>
      </c>
      <c r="D351" s="190" t="s">
        <v>148</v>
      </c>
      <c r="E351" s="191" t="s">
        <v>243</v>
      </c>
      <c r="F351" s="192" t="s">
        <v>244</v>
      </c>
      <c r="G351" s="193" t="s">
        <v>234</v>
      </c>
      <c r="H351" s="194">
        <v>100</v>
      </c>
      <c r="I351" s="195"/>
      <c r="J351" s="196">
        <f>ROUND(I351*H351,2)</f>
        <v>0</v>
      </c>
      <c r="K351" s="192" t="s">
        <v>152</v>
      </c>
      <c r="L351" s="60"/>
      <c r="M351" s="197" t="s">
        <v>21</v>
      </c>
      <c r="N351" s="198" t="s">
        <v>42</v>
      </c>
      <c r="O351" s="41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AR351" s="23" t="s">
        <v>336</v>
      </c>
      <c r="AT351" s="23" t="s">
        <v>148</v>
      </c>
      <c r="AU351" s="23" t="s">
        <v>87</v>
      </c>
      <c r="AY351" s="23" t="s">
        <v>142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23" t="s">
        <v>76</v>
      </c>
      <c r="BK351" s="201">
        <f>ROUND(I351*H351,2)</f>
        <v>0</v>
      </c>
      <c r="BL351" s="23" t="s">
        <v>336</v>
      </c>
      <c r="BM351" s="23" t="s">
        <v>582</v>
      </c>
    </row>
    <row r="352" spans="2:65" s="1" customFormat="1" ht="22.5" hidden="1" customHeight="1">
      <c r="B352" s="40"/>
      <c r="C352" s="214" t="s">
        <v>583</v>
      </c>
      <c r="D352" s="214" t="s">
        <v>176</v>
      </c>
      <c r="E352" s="215" t="s">
        <v>246</v>
      </c>
      <c r="F352" s="216" t="s">
        <v>247</v>
      </c>
      <c r="G352" s="217" t="s">
        <v>234</v>
      </c>
      <c r="H352" s="218">
        <v>100</v>
      </c>
      <c r="I352" s="219"/>
      <c r="J352" s="220">
        <f>ROUND(I352*H352,2)</f>
        <v>0</v>
      </c>
      <c r="K352" s="216" t="s">
        <v>152</v>
      </c>
      <c r="L352" s="221"/>
      <c r="M352" s="222" t="s">
        <v>21</v>
      </c>
      <c r="N352" s="223" t="s">
        <v>42</v>
      </c>
      <c r="O352" s="41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AR352" s="23" t="s">
        <v>336</v>
      </c>
      <c r="AT352" s="23" t="s">
        <v>176</v>
      </c>
      <c r="AU352" s="23" t="s">
        <v>87</v>
      </c>
      <c r="AY352" s="23" t="s">
        <v>142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23" t="s">
        <v>76</v>
      </c>
      <c r="BK352" s="201">
        <f>ROUND(I352*H352,2)</f>
        <v>0</v>
      </c>
      <c r="BL352" s="23" t="s">
        <v>336</v>
      </c>
      <c r="BM352" s="23" t="s">
        <v>584</v>
      </c>
    </row>
    <row r="353" spans="2:65" s="1" customFormat="1" ht="22.5" hidden="1" customHeight="1">
      <c r="B353" s="40"/>
      <c r="C353" s="190" t="s">
        <v>585</v>
      </c>
      <c r="D353" s="190" t="s">
        <v>148</v>
      </c>
      <c r="E353" s="191" t="s">
        <v>361</v>
      </c>
      <c r="F353" s="192" t="s">
        <v>362</v>
      </c>
      <c r="G353" s="193" t="s">
        <v>91</v>
      </c>
      <c r="H353" s="194">
        <v>1905</v>
      </c>
      <c r="I353" s="195"/>
      <c r="J353" s="196">
        <f>ROUND(I353*H353,2)</f>
        <v>0</v>
      </c>
      <c r="K353" s="192" t="s">
        <v>152</v>
      </c>
      <c r="L353" s="60"/>
      <c r="M353" s="197" t="s">
        <v>21</v>
      </c>
      <c r="N353" s="198" t="s">
        <v>42</v>
      </c>
      <c r="O353" s="41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AR353" s="23" t="s">
        <v>336</v>
      </c>
      <c r="AT353" s="23" t="s">
        <v>148</v>
      </c>
      <c r="AU353" s="23" t="s">
        <v>87</v>
      </c>
      <c r="AY353" s="23" t="s">
        <v>142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23" t="s">
        <v>76</v>
      </c>
      <c r="BK353" s="201">
        <f>ROUND(I353*H353,2)</f>
        <v>0</v>
      </c>
      <c r="BL353" s="23" t="s">
        <v>336</v>
      </c>
      <c r="BM353" s="23" t="s">
        <v>586</v>
      </c>
    </row>
    <row r="354" spans="2:65" s="11" customFormat="1" hidden="1">
      <c r="B354" s="202"/>
      <c r="C354" s="203"/>
      <c r="D354" s="204" t="s">
        <v>154</v>
      </c>
      <c r="E354" s="205" t="s">
        <v>21</v>
      </c>
      <c r="F354" s="206" t="s">
        <v>364</v>
      </c>
      <c r="G354" s="203"/>
      <c r="H354" s="207">
        <v>1905</v>
      </c>
      <c r="I354" s="208"/>
      <c r="J354" s="203"/>
      <c r="K354" s="203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154</v>
      </c>
      <c r="AU354" s="213" t="s">
        <v>87</v>
      </c>
      <c r="AV354" s="11" t="s">
        <v>88</v>
      </c>
      <c r="AW354" s="11" t="s">
        <v>35</v>
      </c>
      <c r="AX354" s="11" t="s">
        <v>76</v>
      </c>
      <c r="AY354" s="213" t="s">
        <v>142</v>
      </c>
    </row>
    <row r="355" spans="2:65" s="1" customFormat="1" ht="22.5" hidden="1" customHeight="1">
      <c r="B355" s="40"/>
      <c r="C355" s="214" t="s">
        <v>587</v>
      </c>
      <c r="D355" s="214" t="s">
        <v>176</v>
      </c>
      <c r="E355" s="215" t="s">
        <v>366</v>
      </c>
      <c r="F355" s="216" t="s">
        <v>367</v>
      </c>
      <c r="G355" s="217" t="s">
        <v>368</v>
      </c>
      <c r="H355" s="218">
        <v>0.95299999999999996</v>
      </c>
      <c r="I355" s="219"/>
      <c r="J355" s="220">
        <f>ROUND(I355*H355,2)</f>
        <v>0</v>
      </c>
      <c r="K355" s="216" t="s">
        <v>152</v>
      </c>
      <c r="L355" s="221"/>
      <c r="M355" s="222" t="s">
        <v>21</v>
      </c>
      <c r="N355" s="223" t="s">
        <v>42</v>
      </c>
      <c r="O355" s="41"/>
      <c r="P355" s="199">
        <f>O355*H355</f>
        <v>0</v>
      </c>
      <c r="Q355" s="199">
        <v>1E-3</v>
      </c>
      <c r="R355" s="199">
        <f>Q355*H355</f>
        <v>9.5299999999999996E-4</v>
      </c>
      <c r="S355" s="199">
        <v>0</v>
      </c>
      <c r="T355" s="200">
        <f>S355*H355</f>
        <v>0</v>
      </c>
      <c r="AR355" s="23" t="s">
        <v>336</v>
      </c>
      <c r="AT355" s="23" t="s">
        <v>176</v>
      </c>
      <c r="AU355" s="23" t="s">
        <v>87</v>
      </c>
      <c r="AY355" s="23" t="s">
        <v>142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23" t="s">
        <v>76</v>
      </c>
      <c r="BK355" s="201">
        <f>ROUND(I355*H355,2)</f>
        <v>0</v>
      </c>
      <c r="BL355" s="23" t="s">
        <v>336</v>
      </c>
      <c r="BM355" s="23" t="s">
        <v>588</v>
      </c>
    </row>
    <row r="356" spans="2:65" s="11" customFormat="1" hidden="1">
      <c r="B356" s="202"/>
      <c r="C356" s="203"/>
      <c r="D356" s="204" t="s">
        <v>154</v>
      </c>
      <c r="E356" s="203"/>
      <c r="F356" s="206" t="s">
        <v>370</v>
      </c>
      <c r="G356" s="203"/>
      <c r="H356" s="207">
        <v>0.95299999999999996</v>
      </c>
      <c r="I356" s="208"/>
      <c r="J356" s="203"/>
      <c r="K356" s="203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154</v>
      </c>
      <c r="AU356" s="213" t="s">
        <v>87</v>
      </c>
      <c r="AV356" s="11" t="s">
        <v>88</v>
      </c>
      <c r="AW356" s="11" t="s">
        <v>6</v>
      </c>
      <c r="AX356" s="11" t="s">
        <v>76</v>
      </c>
      <c r="AY356" s="213" t="s">
        <v>142</v>
      </c>
    </row>
    <row r="357" spans="2:65" s="1" customFormat="1" ht="22.5" hidden="1" customHeight="1">
      <c r="B357" s="40"/>
      <c r="C357" s="190" t="s">
        <v>589</v>
      </c>
      <c r="D357" s="190" t="s">
        <v>148</v>
      </c>
      <c r="E357" s="191" t="s">
        <v>590</v>
      </c>
      <c r="F357" s="192" t="s">
        <v>591</v>
      </c>
      <c r="G357" s="193" t="s">
        <v>151</v>
      </c>
      <c r="H357" s="194">
        <v>219</v>
      </c>
      <c r="I357" s="195"/>
      <c r="J357" s="196">
        <f>ROUND(I357*H357,2)</f>
        <v>0</v>
      </c>
      <c r="K357" s="192" t="s">
        <v>152</v>
      </c>
      <c r="L357" s="60"/>
      <c r="M357" s="197" t="s">
        <v>21</v>
      </c>
      <c r="N357" s="198" t="s">
        <v>42</v>
      </c>
      <c r="O357" s="41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AR357" s="23" t="s">
        <v>336</v>
      </c>
      <c r="AT357" s="23" t="s">
        <v>148</v>
      </c>
      <c r="AU357" s="23" t="s">
        <v>87</v>
      </c>
      <c r="AY357" s="23" t="s">
        <v>142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23" t="s">
        <v>76</v>
      </c>
      <c r="BK357" s="201">
        <f>ROUND(I357*H357,2)</f>
        <v>0</v>
      </c>
      <c r="BL357" s="23" t="s">
        <v>336</v>
      </c>
      <c r="BM357" s="23" t="s">
        <v>592</v>
      </c>
    </row>
    <row r="358" spans="2:65" s="11" customFormat="1" hidden="1">
      <c r="B358" s="202"/>
      <c r="C358" s="203"/>
      <c r="D358" s="204" t="s">
        <v>154</v>
      </c>
      <c r="E358" s="205" t="s">
        <v>21</v>
      </c>
      <c r="F358" s="206" t="s">
        <v>168</v>
      </c>
      <c r="G358" s="203"/>
      <c r="H358" s="207">
        <v>219</v>
      </c>
      <c r="I358" s="208"/>
      <c r="J358" s="203"/>
      <c r="K358" s="203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154</v>
      </c>
      <c r="AU358" s="213" t="s">
        <v>87</v>
      </c>
      <c r="AV358" s="11" t="s">
        <v>88</v>
      </c>
      <c r="AW358" s="11" t="s">
        <v>35</v>
      </c>
      <c r="AX358" s="11" t="s">
        <v>76</v>
      </c>
      <c r="AY358" s="213" t="s">
        <v>142</v>
      </c>
    </row>
    <row r="359" spans="2:65" s="1" customFormat="1" ht="22.5" hidden="1" customHeight="1">
      <c r="B359" s="40"/>
      <c r="C359" s="190" t="s">
        <v>593</v>
      </c>
      <c r="D359" s="190" t="s">
        <v>148</v>
      </c>
      <c r="E359" s="191" t="s">
        <v>594</v>
      </c>
      <c r="F359" s="192" t="s">
        <v>595</v>
      </c>
      <c r="G359" s="193" t="s">
        <v>151</v>
      </c>
      <c r="H359" s="194">
        <v>90</v>
      </c>
      <c r="I359" s="195"/>
      <c r="J359" s="196">
        <f>ROUND(I359*H359,2)</f>
        <v>0</v>
      </c>
      <c r="K359" s="192" t="s">
        <v>152</v>
      </c>
      <c r="L359" s="60"/>
      <c r="M359" s="197" t="s">
        <v>21</v>
      </c>
      <c r="N359" s="198" t="s">
        <v>42</v>
      </c>
      <c r="O359" s="41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AR359" s="23" t="s">
        <v>336</v>
      </c>
      <c r="AT359" s="23" t="s">
        <v>148</v>
      </c>
      <c r="AU359" s="23" t="s">
        <v>87</v>
      </c>
      <c r="AY359" s="23" t="s">
        <v>142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23" t="s">
        <v>76</v>
      </c>
      <c r="BK359" s="201">
        <f>ROUND(I359*H359,2)</f>
        <v>0</v>
      </c>
      <c r="BL359" s="23" t="s">
        <v>336</v>
      </c>
      <c r="BM359" s="23" t="s">
        <v>596</v>
      </c>
    </row>
    <row r="360" spans="2:65" s="11" customFormat="1" hidden="1">
      <c r="B360" s="202"/>
      <c r="C360" s="203"/>
      <c r="D360" s="204" t="s">
        <v>154</v>
      </c>
      <c r="E360" s="205" t="s">
        <v>21</v>
      </c>
      <c r="F360" s="206" t="s">
        <v>597</v>
      </c>
      <c r="G360" s="203"/>
      <c r="H360" s="207">
        <v>90</v>
      </c>
      <c r="I360" s="208"/>
      <c r="J360" s="203"/>
      <c r="K360" s="203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154</v>
      </c>
      <c r="AU360" s="213" t="s">
        <v>87</v>
      </c>
      <c r="AV360" s="11" t="s">
        <v>88</v>
      </c>
      <c r="AW360" s="11" t="s">
        <v>35</v>
      </c>
      <c r="AX360" s="11" t="s">
        <v>76</v>
      </c>
      <c r="AY360" s="213" t="s">
        <v>142</v>
      </c>
    </row>
    <row r="361" spans="2:65" s="1" customFormat="1" ht="22.5" hidden="1" customHeight="1">
      <c r="B361" s="40"/>
      <c r="C361" s="190" t="s">
        <v>598</v>
      </c>
      <c r="D361" s="190" t="s">
        <v>148</v>
      </c>
      <c r="E361" s="191" t="s">
        <v>381</v>
      </c>
      <c r="F361" s="192" t="s">
        <v>382</v>
      </c>
      <c r="G361" s="193" t="s">
        <v>151</v>
      </c>
      <c r="H361" s="194">
        <v>43</v>
      </c>
      <c r="I361" s="195"/>
      <c r="J361" s="196">
        <f>ROUND(I361*H361,2)</f>
        <v>0</v>
      </c>
      <c r="K361" s="192" t="s">
        <v>180</v>
      </c>
      <c r="L361" s="60"/>
      <c r="M361" s="197" t="s">
        <v>21</v>
      </c>
      <c r="N361" s="252" t="s">
        <v>42</v>
      </c>
      <c r="O361" s="253"/>
      <c r="P361" s="254">
        <f>O361*H361</f>
        <v>0</v>
      </c>
      <c r="Q361" s="254">
        <v>0</v>
      </c>
      <c r="R361" s="254">
        <f>Q361*H361</f>
        <v>0</v>
      </c>
      <c r="S361" s="254">
        <v>0</v>
      </c>
      <c r="T361" s="255">
        <f>S361*H361</f>
        <v>0</v>
      </c>
      <c r="AR361" s="23" t="s">
        <v>336</v>
      </c>
      <c r="AT361" s="23" t="s">
        <v>148</v>
      </c>
      <c r="AU361" s="23" t="s">
        <v>87</v>
      </c>
      <c r="AY361" s="23" t="s">
        <v>142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23" t="s">
        <v>76</v>
      </c>
      <c r="BK361" s="201">
        <f>ROUND(I361*H361,2)</f>
        <v>0</v>
      </c>
      <c r="BL361" s="23" t="s">
        <v>336</v>
      </c>
      <c r="BM361" s="23" t="s">
        <v>599</v>
      </c>
    </row>
    <row r="362" spans="2:65" s="1" customFormat="1" ht="6.95" hidden="1" customHeight="1">
      <c r="B362" s="55"/>
      <c r="C362" s="56"/>
      <c r="D362" s="56"/>
      <c r="E362" s="56"/>
      <c r="F362" s="56"/>
      <c r="G362" s="56"/>
      <c r="H362" s="56"/>
      <c r="I362" s="134"/>
      <c r="J362" s="56"/>
      <c r="K362" s="56"/>
      <c r="L362" s="60"/>
    </row>
  </sheetData>
  <sheetProtection password="CC35" sheet="1" objects="1" scenarios="1" formatCells="0" formatColumns="0" formatRows="0" sort="0" autoFilter="0"/>
  <autoFilter ref="C84:K361"/>
  <mergeCells count="6">
    <mergeCell ref="E77:H77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topLeftCell="A112" zoomScaleNormal="100" workbookViewId="0"/>
  </sheetViews>
  <sheetFormatPr defaultRowHeight="13.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ht="37.5" customHeight="1"/>
    <row r="2" spans="2:1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4" customFormat="1" ht="45" customHeight="1">
      <c r="B3" s="260"/>
      <c r="C3" s="377" t="s">
        <v>600</v>
      </c>
      <c r="D3" s="377"/>
      <c r="E3" s="377"/>
      <c r="F3" s="377"/>
      <c r="G3" s="377"/>
      <c r="H3" s="377"/>
      <c r="I3" s="377"/>
      <c r="J3" s="377"/>
      <c r="K3" s="261"/>
    </row>
    <row r="4" spans="2:11" ht="25.5" customHeight="1">
      <c r="B4" s="262"/>
      <c r="C4" s="384" t="s">
        <v>601</v>
      </c>
      <c r="D4" s="384"/>
      <c r="E4" s="384"/>
      <c r="F4" s="384"/>
      <c r="G4" s="384"/>
      <c r="H4" s="384"/>
      <c r="I4" s="384"/>
      <c r="J4" s="384"/>
      <c r="K4" s="263"/>
    </row>
    <row r="5" spans="2:1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ht="15" customHeight="1">
      <c r="B6" s="262"/>
      <c r="C6" s="380" t="s">
        <v>602</v>
      </c>
      <c r="D6" s="380"/>
      <c r="E6" s="380"/>
      <c r="F6" s="380"/>
      <c r="G6" s="380"/>
      <c r="H6" s="380"/>
      <c r="I6" s="380"/>
      <c r="J6" s="380"/>
      <c r="K6" s="263"/>
    </row>
    <row r="7" spans="2:11" ht="15" customHeight="1">
      <c r="B7" s="266"/>
      <c r="C7" s="380" t="s">
        <v>603</v>
      </c>
      <c r="D7" s="380"/>
      <c r="E7" s="380"/>
      <c r="F7" s="380"/>
      <c r="G7" s="380"/>
      <c r="H7" s="380"/>
      <c r="I7" s="380"/>
      <c r="J7" s="380"/>
      <c r="K7" s="263"/>
    </row>
    <row r="8" spans="2:1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ht="15" customHeight="1">
      <c r="B9" s="266"/>
      <c r="C9" s="380" t="s">
        <v>604</v>
      </c>
      <c r="D9" s="380"/>
      <c r="E9" s="380"/>
      <c r="F9" s="380"/>
      <c r="G9" s="380"/>
      <c r="H9" s="380"/>
      <c r="I9" s="380"/>
      <c r="J9" s="380"/>
      <c r="K9" s="263"/>
    </row>
    <row r="10" spans="2:11" ht="15" customHeight="1">
      <c r="B10" s="266"/>
      <c r="C10" s="265"/>
      <c r="D10" s="380" t="s">
        <v>605</v>
      </c>
      <c r="E10" s="380"/>
      <c r="F10" s="380"/>
      <c r="G10" s="380"/>
      <c r="H10" s="380"/>
      <c r="I10" s="380"/>
      <c r="J10" s="380"/>
      <c r="K10" s="263"/>
    </row>
    <row r="11" spans="2:11" ht="15" customHeight="1">
      <c r="B11" s="266"/>
      <c r="C11" s="267"/>
      <c r="D11" s="380" t="s">
        <v>606</v>
      </c>
      <c r="E11" s="380"/>
      <c r="F11" s="380"/>
      <c r="G11" s="380"/>
      <c r="H11" s="380"/>
      <c r="I11" s="380"/>
      <c r="J11" s="380"/>
      <c r="K11" s="263"/>
    </row>
    <row r="12" spans="2:11" ht="12.75" customHeight="1">
      <c r="B12" s="266"/>
      <c r="C12" s="267"/>
      <c r="D12" s="267"/>
      <c r="E12" s="267"/>
      <c r="F12" s="267"/>
      <c r="G12" s="267"/>
      <c r="H12" s="267"/>
      <c r="I12" s="267"/>
      <c r="J12" s="267"/>
      <c r="K12" s="263"/>
    </row>
    <row r="13" spans="2:11" ht="15" customHeight="1">
      <c r="B13" s="266"/>
      <c r="C13" s="267"/>
      <c r="D13" s="380" t="s">
        <v>607</v>
      </c>
      <c r="E13" s="380"/>
      <c r="F13" s="380"/>
      <c r="G13" s="380"/>
      <c r="H13" s="380"/>
      <c r="I13" s="380"/>
      <c r="J13" s="380"/>
      <c r="K13" s="263"/>
    </row>
    <row r="14" spans="2:11" ht="15" customHeight="1">
      <c r="B14" s="266"/>
      <c r="C14" s="267"/>
      <c r="D14" s="380" t="s">
        <v>608</v>
      </c>
      <c r="E14" s="380"/>
      <c r="F14" s="380"/>
      <c r="G14" s="380"/>
      <c r="H14" s="380"/>
      <c r="I14" s="380"/>
      <c r="J14" s="380"/>
      <c r="K14" s="263"/>
    </row>
    <row r="15" spans="2:11" ht="15" customHeight="1">
      <c r="B15" s="266"/>
      <c r="C15" s="267"/>
      <c r="D15" s="380" t="s">
        <v>609</v>
      </c>
      <c r="E15" s="380"/>
      <c r="F15" s="380"/>
      <c r="G15" s="380"/>
      <c r="H15" s="380"/>
      <c r="I15" s="380"/>
      <c r="J15" s="380"/>
      <c r="K15" s="263"/>
    </row>
    <row r="16" spans="2:11" ht="15" customHeight="1">
      <c r="B16" s="266"/>
      <c r="C16" s="267"/>
      <c r="D16" s="267"/>
      <c r="E16" s="268" t="s">
        <v>75</v>
      </c>
      <c r="F16" s="380" t="s">
        <v>610</v>
      </c>
      <c r="G16" s="380"/>
      <c r="H16" s="380"/>
      <c r="I16" s="380"/>
      <c r="J16" s="380"/>
      <c r="K16" s="263"/>
    </row>
    <row r="17" spans="2:11" ht="15" customHeight="1">
      <c r="B17" s="266"/>
      <c r="C17" s="267"/>
      <c r="D17" s="267"/>
      <c r="E17" s="268" t="s">
        <v>611</v>
      </c>
      <c r="F17" s="380" t="s">
        <v>612</v>
      </c>
      <c r="G17" s="380"/>
      <c r="H17" s="380"/>
      <c r="I17" s="380"/>
      <c r="J17" s="380"/>
      <c r="K17" s="263"/>
    </row>
    <row r="18" spans="2:11" ht="15" customHeight="1">
      <c r="B18" s="266"/>
      <c r="C18" s="267"/>
      <c r="D18" s="267"/>
      <c r="E18" s="268" t="s">
        <v>613</v>
      </c>
      <c r="F18" s="380" t="s">
        <v>614</v>
      </c>
      <c r="G18" s="380"/>
      <c r="H18" s="380"/>
      <c r="I18" s="380"/>
      <c r="J18" s="380"/>
      <c r="K18" s="263"/>
    </row>
    <row r="19" spans="2:11" ht="15" customHeight="1">
      <c r="B19" s="266"/>
      <c r="C19" s="267"/>
      <c r="D19" s="267"/>
      <c r="E19" s="268" t="s">
        <v>615</v>
      </c>
      <c r="F19" s="380" t="s">
        <v>616</v>
      </c>
      <c r="G19" s="380"/>
      <c r="H19" s="380"/>
      <c r="I19" s="380"/>
      <c r="J19" s="380"/>
      <c r="K19" s="263"/>
    </row>
    <row r="20" spans="2:11" ht="15" customHeight="1">
      <c r="B20" s="266"/>
      <c r="C20" s="267"/>
      <c r="D20" s="267"/>
      <c r="E20" s="268" t="s">
        <v>617</v>
      </c>
      <c r="F20" s="380" t="s">
        <v>618</v>
      </c>
      <c r="G20" s="380"/>
      <c r="H20" s="380"/>
      <c r="I20" s="380"/>
      <c r="J20" s="380"/>
      <c r="K20" s="263"/>
    </row>
    <row r="21" spans="2:11" ht="15" customHeight="1">
      <c r="B21" s="266"/>
      <c r="C21" s="267"/>
      <c r="D21" s="267"/>
      <c r="E21" s="268" t="s">
        <v>619</v>
      </c>
      <c r="F21" s="380" t="s">
        <v>620</v>
      </c>
      <c r="G21" s="380"/>
      <c r="H21" s="380"/>
      <c r="I21" s="380"/>
      <c r="J21" s="380"/>
      <c r="K21" s="263"/>
    </row>
    <row r="22" spans="2:11" ht="12.75" customHeight="1">
      <c r="B22" s="266"/>
      <c r="C22" s="267"/>
      <c r="D22" s="267"/>
      <c r="E22" s="267"/>
      <c r="F22" s="267"/>
      <c r="G22" s="267"/>
      <c r="H22" s="267"/>
      <c r="I22" s="267"/>
      <c r="J22" s="267"/>
      <c r="K22" s="263"/>
    </row>
    <row r="23" spans="2:11" ht="15" customHeight="1">
      <c r="B23" s="266"/>
      <c r="C23" s="380" t="s">
        <v>621</v>
      </c>
      <c r="D23" s="380"/>
      <c r="E23" s="380"/>
      <c r="F23" s="380"/>
      <c r="G23" s="380"/>
      <c r="H23" s="380"/>
      <c r="I23" s="380"/>
      <c r="J23" s="380"/>
      <c r="K23" s="263"/>
    </row>
    <row r="24" spans="2:11" ht="15" customHeight="1">
      <c r="B24" s="266"/>
      <c r="C24" s="380" t="s">
        <v>622</v>
      </c>
      <c r="D24" s="380"/>
      <c r="E24" s="380"/>
      <c r="F24" s="380"/>
      <c r="G24" s="380"/>
      <c r="H24" s="380"/>
      <c r="I24" s="380"/>
      <c r="J24" s="380"/>
      <c r="K24" s="263"/>
    </row>
    <row r="25" spans="2:11" ht="15" customHeight="1">
      <c r="B25" s="266"/>
      <c r="C25" s="265"/>
      <c r="D25" s="380" t="s">
        <v>623</v>
      </c>
      <c r="E25" s="380"/>
      <c r="F25" s="380"/>
      <c r="G25" s="380"/>
      <c r="H25" s="380"/>
      <c r="I25" s="380"/>
      <c r="J25" s="380"/>
      <c r="K25" s="263"/>
    </row>
    <row r="26" spans="2:11" ht="15" customHeight="1">
      <c r="B26" s="266"/>
      <c r="C26" s="267"/>
      <c r="D26" s="380" t="s">
        <v>624</v>
      </c>
      <c r="E26" s="380"/>
      <c r="F26" s="380"/>
      <c r="G26" s="380"/>
      <c r="H26" s="380"/>
      <c r="I26" s="380"/>
      <c r="J26" s="380"/>
      <c r="K26" s="263"/>
    </row>
    <row r="27" spans="2:11" ht="12.75" customHeight="1">
      <c r="B27" s="266"/>
      <c r="C27" s="267"/>
      <c r="D27" s="267"/>
      <c r="E27" s="267"/>
      <c r="F27" s="267"/>
      <c r="G27" s="267"/>
      <c r="H27" s="267"/>
      <c r="I27" s="267"/>
      <c r="J27" s="267"/>
      <c r="K27" s="263"/>
    </row>
    <row r="28" spans="2:11" ht="15" customHeight="1">
      <c r="B28" s="266"/>
      <c r="C28" s="267"/>
      <c r="D28" s="380" t="s">
        <v>625</v>
      </c>
      <c r="E28" s="380"/>
      <c r="F28" s="380"/>
      <c r="G28" s="380"/>
      <c r="H28" s="380"/>
      <c r="I28" s="380"/>
      <c r="J28" s="380"/>
      <c r="K28" s="263"/>
    </row>
    <row r="29" spans="2:11" ht="15" customHeight="1">
      <c r="B29" s="266"/>
      <c r="C29" s="267"/>
      <c r="D29" s="380" t="s">
        <v>626</v>
      </c>
      <c r="E29" s="380"/>
      <c r="F29" s="380"/>
      <c r="G29" s="380"/>
      <c r="H29" s="380"/>
      <c r="I29" s="380"/>
      <c r="J29" s="380"/>
      <c r="K29" s="263"/>
    </row>
    <row r="30" spans="2:11" ht="12.75" customHeight="1">
      <c r="B30" s="266"/>
      <c r="C30" s="267"/>
      <c r="D30" s="267"/>
      <c r="E30" s="267"/>
      <c r="F30" s="267"/>
      <c r="G30" s="267"/>
      <c r="H30" s="267"/>
      <c r="I30" s="267"/>
      <c r="J30" s="267"/>
      <c r="K30" s="263"/>
    </row>
    <row r="31" spans="2:11" ht="15" customHeight="1">
      <c r="B31" s="266"/>
      <c r="C31" s="267"/>
      <c r="D31" s="380" t="s">
        <v>627</v>
      </c>
      <c r="E31" s="380"/>
      <c r="F31" s="380"/>
      <c r="G31" s="380"/>
      <c r="H31" s="380"/>
      <c r="I31" s="380"/>
      <c r="J31" s="380"/>
      <c r="K31" s="263"/>
    </row>
    <row r="32" spans="2:11" ht="15" customHeight="1">
      <c r="B32" s="266"/>
      <c r="C32" s="267"/>
      <c r="D32" s="380" t="s">
        <v>628</v>
      </c>
      <c r="E32" s="380"/>
      <c r="F32" s="380"/>
      <c r="G32" s="380"/>
      <c r="H32" s="380"/>
      <c r="I32" s="380"/>
      <c r="J32" s="380"/>
      <c r="K32" s="263"/>
    </row>
    <row r="33" spans="2:11" ht="15" customHeight="1">
      <c r="B33" s="266"/>
      <c r="C33" s="267"/>
      <c r="D33" s="380" t="s">
        <v>629</v>
      </c>
      <c r="E33" s="380"/>
      <c r="F33" s="380"/>
      <c r="G33" s="380"/>
      <c r="H33" s="380"/>
      <c r="I33" s="380"/>
      <c r="J33" s="380"/>
      <c r="K33" s="263"/>
    </row>
    <row r="34" spans="2:11" ht="15" customHeight="1">
      <c r="B34" s="266"/>
      <c r="C34" s="267"/>
      <c r="D34" s="265"/>
      <c r="E34" s="269" t="s">
        <v>127</v>
      </c>
      <c r="F34" s="265"/>
      <c r="G34" s="380" t="s">
        <v>630</v>
      </c>
      <c r="H34" s="380"/>
      <c r="I34" s="380"/>
      <c r="J34" s="380"/>
      <c r="K34" s="263"/>
    </row>
    <row r="35" spans="2:11" ht="30.75" customHeight="1">
      <c r="B35" s="266"/>
      <c r="C35" s="267"/>
      <c r="D35" s="265"/>
      <c r="E35" s="269" t="s">
        <v>631</v>
      </c>
      <c r="F35" s="265"/>
      <c r="G35" s="380" t="s">
        <v>632</v>
      </c>
      <c r="H35" s="380"/>
      <c r="I35" s="380"/>
      <c r="J35" s="380"/>
      <c r="K35" s="263"/>
    </row>
    <row r="36" spans="2:11" ht="15" customHeight="1">
      <c r="B36" s="266"/>
      <c r="C36" s="267"/>
      <c r="D36" s="265"/>
      <c r="E36" s="269" t="s">
        <v>52</v>
      </c>
      <c r="F36" s="265"/>
      <c r="G36" s="380" t="s">
        <v>633</v>
      </c>
      <c r="H36" s="380"/>
      <c r="I36" s="380"/>
      <c r="J36" s="380"/>
      <c r="K36" s="263"/>
    </row>
    <row r="37" spans="2:11" ht="15" customHeight="1">
      <c r="B37" s="266"/>
      <c r="C37" s="267"/>
      <c r="D37" s="265"/>
      <c r="E37" s="269" t="s">
        <v>128</v>
      </c>
      <c r="F37" s="265"/>
      <c r="G37" s="380" t="s">
        <v>634</v>
      </c>
      <c r="H37" s="380"/>
      <c r="I37" s="380"/>
      <c r="J37" s="380"/>
      <c r="K37" s="263"/>
    </row>
    <row r="38" spans="2:11" ht="15" customHeight="1">
      <c r="B38" s="266"/>
      <c r="C38" s="267"/>
      <c r="D38" s="265"/>
      <c r="E38" s="269" t="s">
        <v>129</v>
      </c>
      <c r="F38" s="265"/>
      <c r="G38" s="380" t="s">
        <v>635</v>
      </c>
      <c r="H38" s="380"/>
      <c r="I38" s="380"/>
      <c r="J38" s="380"/>
      <c r="K38" s="263"/>
    </row>
    <row r="39" spans="2:11" ht="15" customHeight="1">
      <c r="B39" s="266"/>
      <c r="C39" s="267"/>
      <c r="D39" s="265"/>
      <c r="E39" s="269" t="s">
        <v>130</v>
      </c>
      <c r="F39" s="265"/>
      <c r="G39" s="380" t="s">
        <v>636</v>
      </c>
      <c r="H39" s="380"/>
      <c r="I39" s="380"/>
      <c r="J39" s="380"/>
      <c r="K39" s="263"/>
    </row>
    <row r="40" spans="2:11" ht="15" customHeight="1">
      <c r="B40" s="266"/>
      <c r="C40" s="267"/>
      <c r="D40" s="265"/>
      <c r="E40" s="269" t="s">
        <v>637</v>
      </c>
      <c r="F40" s="265"/>
      <c r="G40" s="380" t="s">
        <v>638</v>
      </c>
      <c r="H40" s="380"/>
      <c r="I40" s="380"/>
      <c r="J40" s="380"/>
      <c r="K40" s="263"/>
    </row>
    <row r="41" spans="2:11" ht="15" customHeight="1">
      <c r="B41" s="266"/>
      <c r="C41" s="267"/>
      <c r="D41" s="265"/>
      <c r="E41" s="269"/>
      <c r="F41" s="265"/>
      <c r="G41" s="380" t="s">
        <v>639</v>
      </c>
      <c r="H41" s="380"/>
      <c r="I41" s="380"/>
      <c r="J41" s="380"/>
      <c r="K41" s="263"/>
    </row>
    <row r="42" spans="2:11" ht="15" customHeight="1">
      <c r="B42" s="266"/>
      <c r="C42" s="267"/>
      <c r="D42" s="265"/>
      <c r="E42" s="269" t="s">
        <v>640</v>
      </c>
      <c r="F42" s="265"/>
      <c r="G42" s="380" t="s">
        <v>641</v>
      </c>
      <c r="H42" s="380"/>
      <c r="I42" s="380"/>
      <c r="J42" s="380"/>
      <c r="K42" s="263"/>
    </row>
    <row r="43" spans="2:11" ht="15" customHeight="1">
      <c r="B43" s="266"/>
      <c r="C43" s="267"/>
      <c r="D43" s="265"/>
      <c r="E43" s="269" t="s">
        <v>132</v>
      </c>
      <c r="F43" s="265"/>
      <c r="G43" s="380" t="s">
        <v>642</v>
      </c>
      <c r="H43" s="380"/>
      <c r="I43" s="380"/>
      <c r="J43" s="380"/>
      <c r="K43" s="263"/>
    </row>
    <row r="44" spans="2:11" ht="12.75" customHeight="1">
      <c r="B44" s="266"/>
      <c r="C44" s="267"/>
      <c r="D44" s="265"/>
      <c r="E44" s="265"/>
      <c r="F44" s="265"/>
      <c r="G44" s="265"/>
      <c r="H44" s="265"/>
      <c r="I44" s="265"/>
      <c r="J44" s="265"/>
      <c r="K44" s="263"/>
    </row>
    <row r="45" spans="2:11" ht="15" customHeight="1">
      <c r="B45" s="266"/>
      <c r="C45" s="267"/>
      <c r="D45" s="380" t="s">
        <v>643</v>
      </c>
      <c r="E45" s="380"/>
      <c r="F45" s="380"/>
      <c r="G45" s="380"/>
      <c r="H45" s="380"/>
      <c r="I45" s="380"/>
      <c r="J45" s="380"/>
      <c r="K45" s="263"/>
    </row>
    <row r="46" spans="2:11" ht="15" customHeight="1">
      <c r="B46" s="266"/>
      <c r="C46" s="267"/>
      <c r="D46" s="267"/>
      <c r="E46" s="380" t="s">
        <v>644</v>
      </c>
      <c r="F46" s="380"/>
      <c r="G46" s="380"/>
      <c r="H46" s="380"/>
      <c r="I46" s="380"/>
      <c r="J46" s="380"/>
      <c r="K46" s="263"/>
    </row>
    <row r="47" spans="2:11" ht="15" customHeight="1">
      <c r="B47" s="266"/>
      <c r="C47" s="267"/>
      <c r="D47" s="267"/>
      <c r="E47" s="380" t="s">
        <v>645</v>
      </c>
      <c r="F47" s="380"/>
      <c r="G47" s="380"/>
      <c r="H47" s="380"/>
      <c r="I47" s="380"/>
      <c r="J47" s="380"/>
      <c r="K47" s="263"/>
    </row>
    <row r="48" spans="2:11" ht="15" customHeight="1">
      <c r="B48" s="266"/>
      <c r="C48" s="267"/>
      <c r="D48" s="267"/>
      <c r="E48" s="380" t="s">
        <v>646</v>
      </c>
      <c r="F48" s="380"/>
      <c r="G48" s="380"/>
      <c r="H48" s="380"/>
      <c r="I48" s="380"/>
      <c r="J48" s="380"/>
      <c r="K48" s="263"/>
    </row>
    <row r="49" spans="2:11" ht="15" customHeight="1">
      <c r="B49" s="266"/>
      <c r="C49" s="267"/>
      <c r="D49" s="380" t="s">
        <v>647</v>
      </c>
      <c r="E49" s="380"/>
      <c r="F49" s="380"/>
      <c r="G49" s="380"/>
      <c r="H49" s="380"/>
      <c r="I49" s="380"/>
      <c r="J49" s="380"/>
      <c r="K49" s="263"/>
    </row>
    <row r="50" spans="2:11" ht="25.5" customHeight="1">
      <c r="B50" s="262"/>
      <c r="C50" s="384" t="s">
        <v>648</v>
      </c>
      <c r="D50" s="384"/>
      <c r="E50" s="384"/>
      <c r="F50" s="384"/>
      <c r="G50" s="384"/>
      <c r="H50" s="384"/>
      <c r="I50" s="384"/>
      <c r="J50" s="384"/>
      <c r="K50" s="263"/>
    </row>
    <row r="51" spans="2:11" ht="5.25" customHeight="1">
      <c r="B51" s="262"/>
      <c r="C51" s="264"/>
      <c r="D51" s="264"/>
      <c r="E51" s="264"/>
      <c r="F51" s="264"/>
      <c r="G51" s="264"/>
      <c r="H51" s="264"/>
      <c r="I51" s="264"/>
      <c r="J51" s="264"/>
      <c r="K51" s="263"/>
    </row>
    <row r="52" spans="2:11" ht="15" customHeight="1">
      <c r="B52" s="262"/>
      <c r="C52" s="380" t="s">
        <v>649</v>
      </c>
      <c r="D52" s="380"/>
      <c r="E52" s="380"/>
      <c r="F52" s="380"/>
      <c r="G52" s="380"/>
      <c r="H52" s="380"/>
      <c r="I52" s="380"/>
      <c r="J52" s="380"/>
      <c r="K52" s="263"/>
    </row>
    <row r="53" spans="2:11" ht="15" customHeight="1">
      <c r="B53" s="262"/>
      <c r="C53" s="380" t="s">
        <v>650</v>
      </c>
      <c r="D53" s="380"/>
      <c r="E53" s="380"/>
      <c r="F53" s="380"/>
      <c r="G53" s="380"/>
      <c r="H53" s="380"/>
      <c r="I53" s="380"/>
      <c r="J53" s="380"/>
      <c r="K53" s="263"/>
    </row>
    <row r="54" spans="2:11" ht="12.75" customHeight="1">
      <c r="B54" s="262"/>
      <c r="C54" s="265"/>
      <c r="D54" s="265"/>
      <c r="E54" s="265"/>
      <c r="F54" s="265"/>
      <c r="G54" s="265"/>
      <c r="H54" s="265"/>
      <c r="I54" s="265"/>
      <c r="J54" s="265"/>
      <c r="K54" s="263"/>
    </row>
    <row r="55" spans="2:11" ht="15" customHeight="1">
      <c r="B55" s="262"/>
      <c r="C55" s="380" t="s">
        <v>651</v>
      </c>
      <c r="D55" s="380"/>
      <c r="E55" s="380"/>
      <c r="F55" s="380"/>
      <c r="G55" s="380"/>
      <c r="H55" s="380"/>
      <c r="I55" s="380"/>
      <c r="J55" s="380"/>
      <c r="K55" s="263"/>
    </row>
    <row r="56" spans="2:11" ht="15" customHeight="1">
      <c r="B56" s="262"/>
      <c r="C56" s="267"/>
      <c r="D56" s="380" t="s">
        <v>652</v>
      </c>
      <c r="E56" s="380"/>
      <c r="F56" s="380"/>
      <c r="G56" s="380"/>
      <c r="H56" s="380"/>
      <c r="I56" s="380"/>
      <c r="J56" s="380"/>
      <c r="K56" s="263"/>
    </row>
    <row r="57" spans="2:11" ht="15" customHeight="1">
      <c r="B57" s="262"/>
      <c r="C57" s="267"/>
      <c r="D57" s="380" t="s">
        <v>653</v>
      </c>
      <c r="E57" s="380"/>
      <c r="F57" s="380"/>
      <c r="G57" s="380"/>
      <c r="H57" s="380"/>
      <c r="I57" s="380"/>
      <c r="J57" s="380"/>
      <c r="K57" s="263"/>
    </row>
    <row r="58" spans="2:11" ht="15" customHeight="1">
      <c r="B58" s="262"/>
      <c r="C58" s="267"/>
      <c r="D58" s="380" t="s">
        <v>654</v>
      </c>
      <c r="E58" s="380"/>
      <c r="F58" s="380"/>
      <c r="G58" s="380"/>
      <c r="H58" s="380"/>
      <c r="I58" s="380"/>
      <c r="J58" s="380"/>
      <c r="K58" s="263"/>
    </row>
    <row r="59" spans="2:11" ht="15" customHeight="1">
      <c r="B59" s="262"/>
      <c r="C59" s="267"/>
      <c r="D59" s="380" t="s">
        <v>655</v>
      </c>
      <c r="E59" s="380"/>
      <c r="F59" s="380"/>
      <c r="G59" s="380"/>
      <c r="H59" s="380"/>
      <c r="I59" s="380"/>
      <c r="J59" s="380"/>
      <c r="K59" s="263"/>
    </row>
    <row r="60" spans="2:11" ht="15" customHeight="1">
      <c r="B60" s="262"/>
      <c r="C60" s="267"/>
      <c r="D60" s="381" t="s">
        <v>656</v>
      </c>
      <c r="E60" s="381"/>
      <c r="F60" s="381"/>
      <c r="G60" s="381"/>
      <c r="H60" s="381"/>
      <c r="I60" s="381"/>
      <c r="J60" s="381"/>
      <c r="K60" s="263"/>
    </row>
    <row r="61" spans="2:11" ht="15" customHeight="1">
      <c r="B61" s="262"/>
      <c r="C61" s="267"/>
      <c r="D61" s="380" t="s">
        <v>657</v>
      </c>
      <c r="E61" s="380"/>
      <c r="F61" s="380"/>
      <c r="G61" s="380"/>
      <c r="H61" s="380"/>
      <c r="I61" s="380"/>
      <c r="J61" s="380"/>
      <c r="K61" s="263"/>
    </row>
    <row r="62" spans="2:11" ht="12.75" customHeight="1">
      <c r="B62" s="262"/>
      <c r="C62" s="267"/>
      <c r="D62" s="267"/>
      <c r="E62" s="270"/>
      <c r="F62" s="267"/>
      <c r="G62" s="267"/>
      <c r="H62" s="267"/>
      <c r="I62" s="267"/>
      <c r="J62" s="267"/>
      <c r="K62" s="263"/>
    </row>
    <row r="63" spans="2:11" ht="15" customHeight="1">
      <c r="B63" s="262"/>
      <c r="C63" s="267"/>
      <c r="D63" s="380" t="s">
        <v>658</v>
      </c>
      <c r="E63" s="380"/>
      <c r="F63" s="380"/>
      <c r="G63" s="380"/>
      <c r="H63" s="380"/>
      <c r="I63" s="380"/>
      <c r="J63" s="380"/>
      <c r="K63" s="263"/>
    </row>
    <row r="64" spans="2:11" ht="15" customHeight="1">
      <c r="B64" s="262"/>
      <c r="C64" s="267"/>
      <c r="D64" s="381" t="s">
        <v>659</v>
      </c>
      <c r="E64" s="381"/>
      <c r="F64" s="381"/>
      <c r="G64" s="381"/>
      <c r="H64" s="381"/>
      <c r="I64" s="381"/>
      <c r="J64" s="381"/>
      <c r="K64" s="263"/>
    </row>
    <row r="65" spans="2:11" ht="15" customHeight="1">
      <c r="B65" s="262"/>
      <c r="C65" s="267"/>
      <c r="D65" s="380" t="s">
        <v>660</v>
      </c>
      <c r="E65" s="380"/>
      <c r="F65" s="380"/>
      <c r="G65" s="380"/>
      <c r="H65" s="380"/>
      <c r="I65" s="380"/>
      <c r="J65" s="380"/>
      <c r="K65" s="263"/>
    </row>
    <row r="66" spans="2:11" ht="15" customHeight="1">
      <c r="B66" s="262"/>
      <c r="C66" s="267"/>
      <c r="D66" s="380" t="s">
        <v>661</v>
      </c>
      <c r="E66" s="380"/>
      <c r="F66" s="380"/>
      <c r="G66" s="380"/>
      <c r="H66" s="380"/>
      <c r="I66" s="380"/>
      <c r="J66" s="380"/>
      <c r="K66" s="263"/>
    </row>
    <row r="67" spans="2:11" ht="15" customHeight="1">
      <c r="B67" s="262"/>
      <c r="C67" s="267"/>
      <c r="D67" s="380" t="s">
        <v>662</v>
      </c>
      <c r="E67" s="380"/>
      <c r="F67" s="380"/>
      <c r="G67" s="380"/>
      <c r="H67" s="380"/>
      <c r="I67" s="380"/>
      <c r="J67" s="380"/>
      <c r="K67" s="263"/>
    </row>
    <row r="68" spans="2:11" ht="15" customHeight="1">
      <c r="B68" s="262"/>
      <c r="C68" s="267"/>
      <c r="D68" s="380" t="s">
        <v>663</v>
      </c>
      <c r="E68" s="380"/>
      <c r="F68" s="380"/>
      <c r="G68" s="380"/>
      <c r="H68" s="380"/>
      <c r="I68" s="380"/>
      <c r="J68" s="380"/>
      <c r="K68" s="263"/>
    </row>
    <row r="69" spans="2:11" ht="12.75" customHeight="1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spans="2:11" ht="18.75" customHeight="1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spans="2:11" ht="18.75" customHeight="1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7.5" customHeight="1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ht="45" customHeight="1">
      <c r="B73" s="279"/>
      <c r="C73" s="382" t="s">
        <v>82</v>
      </c>
      <c r="D73" s="382"/>
      <c r="E73" s="382"/>
      <c r="F73" s="382"/>
      <c r="G73" s="382"/>
      <c r="H73" s="382"/>
      <c r="I73" s="382"/>
      <c r="J73" s="382"/>
      <c r="K73" s="280"/>
    </row>
    <row r="74" spans="2:11" ht="17.25" customHeight="1">
      <c r="B74" s="279"/>
      <c r="C74" s="281" t="s">
        <v>664</v>
      </c>
      <c r="D74" s="281"/>
      <c r="E74" s="281"/>
      <c r="F74" s="281" t="s">
        <v>665</v>
      </c>
      <c r="G74" s="282"/>
      <c r="H74" s="281" t="s">
        <v>128</v>
      </c>
      <c r="I74" s="281" t="s">
        <v>56</v>
      </c>
      <c r="J74" s="281" t="s">
        <v>666</v>
      </c>
      <c r="K74" s="280"/>
    </row>
    <row r="75" spans="2:11" ht="17.25" customHeight="1">
      <c r="B75" s="279"/>
      <c r="C75" s="283" t="s">
        <v>667</v>
      </c>
      <c r="D75" s="283"/>
      <c r="E75" s="283"/>
      <c r="F75" s="284" t="s">
        <v>668</v>
      </c>
      <c r="G75" s="285"/>
      <c r="H75" s="283"/>
      <c r="I75" s="283"/>
      <c r="J75" s="283" t="s">
        <v>669</v>
      </c>
      <c r="K75" s="280"/>
    </row>
    <row r="76" spans="2:11" ht="5.25" customHeight="1">
      <c r="B76" s="279"/>
      <c r="C76" s="286"/>
      <c r="D76" s="286"/>
      <c r="E76" s="286"/>
      <c r="F76" s="286"/>
      <c r="G76" s="287"/>
      <c r="H76" s="286"/>
      <c r="I76" s="286"/>
      <c r="J76" s="286"/>
      <c r="K76" s="280"/>
    </row>
    <row r="77" spans="2:11" ht="15" customHeight="1">
      <c r="B77" s="279"/>
      <c r="C77" s="269" t="s">
        <v>52</v>
      </c>
      <c r="D77" s="286"/>
      <c r="E77" s="286"/>
      <c r="F77" s="288" t="s">
        <v>670</v>
      </c>
      <c r="G77" s="287"/>
      <c r="H77" s="269" t="s">
        <v>671</v>
      </c>
      <c r="I77" s="269" t="s">
        <v>672</v>
      </c>
      <c r="J77" s="269">
        <v>20</v>
      </c>
      <c r="K77" s="280"/>
    </row>
    <row r="78" spans="2:11" ht="15" customHeight="1">
      <c r="B78" s="279"/>
      <c r="C78" s="269" t="s">
        <v>673</v>
      </c>
      <c r="D78" s="269"/>
      <c r="E78" s="269"/>
      <c r="F78" s="288" t="s">
        <v>670</v>
      </c>
      <c r="G78" s="287"/>
      <c r="H78" s="269" t="s">
        <v>674</v>
      </c>
      <c r="I78" s="269" t="s">
        <v>672</v>
      </c>
      <c r="J78" s="269">
        <v>120</v>
      </c>
      <c r="K78" s="280"/>
    </row>
    <row r="79" spans="2:11" ht="15" customHeight="1">
      <c r="B79" s="289"/>
      <c r="C79" s="269" t="s">
        <v>675</v>
      </c>
      <c r="D79" s="269"/>
      <c r="E79" s="269"/>
      <c r="F79" s="288" t="s">
        <v>676</v>
      </c>
      <c r="G79" s="287"/>
      <c r="H79" s="269" t="s">
        <v>677</v>
      </c>
      <c r="I79" s="269" t="s">
        <v>672</v>
      </c>
      <c r="J79" s="269">
        <v>50</v>
      </c>
      <c r="K79" s="280"/>
    </row>
    <row r="80" spans="2:11" ht="15" customHeight="1">
      <c r="B80" s="289"/>
      <c r="C80" s="269" t="s">
        <v>678</v>
      </c>
      <c r="D80" s="269"/>
      <c r="E80" s="269"/>
      <c r="F80" s="288" t="s">
        <v>670</v>
      </c>
      <c r="G80" s="287"/>
      <c r="H80" s="269" t="s">
        <v>679</v>
      </c>
      <c r="I80" s="269" t="s">
        <v>680</v>
      </c>
      <c r="J80" s="269"/>
      <c r="K80" s="280"/>
    </row>
    <row r="81" spans="2:11" ht="15" customHeight="1">
      <c r="B81" s="289"/>
      <c r="C81" s="290" t="s">
        <v>681</v>
      </c>
      <c r="D81" s="290"/>
      <c r="E81" s="290"/>
      <c r="F81" s="291" t="s">
        <v>676</v>
      </c>
      <c r="G81" s="290"/>
      <c r="H81" s="290" t="s">
        <v>682</v>
      </c>
      <c r="I81" s="290" t="s">
        <v>672</v>
      </c>
      <c r="J81" s="290">
        <v>15</v>
      </c>
      <c r="K81" s="280"/>
    </row>
    <row r="82" spans="2:11" ht="15" customHeight="1">
      <c r="B82" s="289"/>
      <c r="C82" s="290" t="s">
        <v>683</v>
      </c>
      <c r="D82" s="290"/>
      <c r="E82" s="290"/>
      <c r="F82" s="291" t="s">
        <v>676</v>
      </c>
      <c r="G82" s="290"/>
      <c r="H82" s="290" t="s">
        <v>684</v>
      </c>
      <c r="I82" s="290" t="s">
        <v>672</v>
      </c>
      <c r="J82" s="290">
        <v>15</v>
      </c>
      <c r="K82" s="280"/>
    </row>
    <row r="83" spans="2:11" ht="15" customHeight="1">
      <c r="B83" s="289"/>
      <c r="C83" s="290" t="s">
        <v>685</v>
      </c>
      <c r="D83" s="290"/>
      <c r="E83" s="290"/>
      <c r="F83" s="291" t="s">
        <v>676</v>
      </c>
      <c r="G83" s="290"/>
      <c r="H83" s="290" t="s">
        <v>686</v>
      </c>
      <c r="I83" s="290" t="s">
        <v>672</v>
      </c>
      <c r="J83" s="290">
        <v>20</v>
      </c>
      <c r="K83" s="280"/>
    </row>
    <row r="84" spans="2:11" ht="15" customHeight="1">
      <c r="B84" s="289"/>
      <c r="C84" s="290" t="s">
        <v>687</v>
      </c>
      <c r="D84" s="290"/>
      <c r="E84" s="290"/>
      <c r="F84" s="291" t="s">
        <v>676</v>
      </c>
      <c r="G84" s="290"/>
      <c r="H84" s="290" t="s">
        <v>688</v>
      </c>
      <c r="I84" s="290" t="s">
        <v>672</v>
      </c>
      <c r="J84" s="290">
        <v>20</v>
      </c>
      <c r="K84" s="280"/>
    </row>
    <row r="85" spans="2:11" ht="15" customHeight="1">
      <c r="B85" s="289"/>
      <c r="C85" s="269" t="s">
        <v>689</v>
      </c>
      <c r="D85" s="269"/>
      <c r="E85" s="269"/>
      <c r="F85" s="288" t="s">
        <v>676</v>
      </c>
      <c r="G85" s="287"/>
      <c r="H85" s="269" t="s">
        <v>690</v>
      </c>
      <c r="I85" s="269" t="s">
        <v>672</v>
      </c>
      <c r="J85" s="269">
        <v>50</v>
      </c>
      <c r="K85" s="280"/>
    </row>
    <row r="86" spans="2:11" ht="15" customHeight="1">
      <c r="B86" s="289"/>
      <c r="C86" s="269" t="s">
        <v>691</v>
      </c>
      <c r="D86" s="269"/>
      <c r="E86" s="269"/>
      <c r="F86" s="288" t="s">
        <v>676</v>
      </c>
      <c r="G86" s="287"/>
      <c r="H86" s="269" t="s">
        <v>692</v>
      </c>
      <c r="I86" s="269" t="s">
        <v>672</v>
      </c>
      <c r="J86" s="269">
        <v>20</v>
      </c>
      <c r="K86" s="280"/>
    </row>
    <row r="87" spans="2:11" ht="15" customHeight="1">
      <c r="B87" s="289"/>
      <c r="C87" s="269" t="s">
        <v>693</v>
      </c>
      <c r="D87" s="269"/>
      <c r="E87" s="269"/>
      <c r="F87" s="288" t="s">
        <v>676</v>
      </c>
      <c r="G87" s="287"/>
      <c r="H87" s="269" t="s">
        <v>694</v>
      </c>
      <c r="I87" s="269" t="s">
        <v>672</v>
      </c>
      <c r="J87" s="269">
        <v>20</v>
      </c>
      <c r="K87" s="280"/>
    </row>
    <row r="88" spans="2:11" ht="15" customHeight="1">
      <c r="B88" s="289"/>
      <c r="C88" s="269" t="s">
        <v>695</v>
      </c>
      <c r="D88" s="269"/>
      <c r="E88" s="269"/>
      <c r="F88" s="288" t="s">
        <v>676</v>
      </c>
      <c r="G88" s="287"/>
      <c r="H88" s="269" t="s">
        <v>696</v>
      </c>
      <c r="I88" s="269" t="s">
        <v>672</v>
      </c>
      <c r="J88" s="269">
        <v>50</v>
      </c>
      <c r="K88" s="280"/>
    </row>
    <row r="89" spans="2:11" ht="15" customHeight="1">
      <c r="B89" s="289"/>
      <c r="C89" s="269" t="s">
        <v>697</v>
      </c>
      <c r="D89" s="269"/>
      <c r="E89" s="269"/>
      <c r="F89" s="288" t="s">
        <v>676</v>
      </c>
      <c r="G89" s="287"/>
      <c r="H89" s="269" t="s">
        <v>697</v>
      </c>
      <c r="I89" s="269" t="s">
        <v>672</v>
      </c>
      <c r="J89" s="269">
        <v>50</v>
      </c>
      <c r="K89" s="280"/>
    </row>
    <row r="90" spans="2:11" ht="15" customHeight="1">
      <c r="B90" s="289"/>
      <c r="C90" s="269" t="s">
        <v>133</v>
      </c>
      <c r="D90" s="269"/>
      <c r="E90" s="269"/>
      <c r="F90" s="288" t="s">
        <v>676</v>
      </c>
      <c r="G90" s="287"/>
      <c r="H90" s="269" t="s">
        <v>698</v>
      </c>
      <c r="I90" s="269" t="s">
        <v>672</v>
      </c>
      <c r="J90" s="269">
        <v>255</v>
      </c>
      <c r="K90" s="280"/>
    </row>
    <row r="91" spans="2:11" ht="15" customHeight="1">
      <c r="B91" s="289"/>
      <c r="C91" s="269" t="s">
        <v>699</v>
      </c>
      <c r="D91" s="269"/>
      <c r="E91" s="269"/>
      <c r="F91" s="288" t="s">
        <v>670</v>
      </c>
      <c r="G91" s="287"/>
      <c r="H91" s="269" t="s">
        <v>700</v>
      </c>
      <c r="I91" s="269" t="s">
        <v>701</v>
      </c>
      <c r="J91" s="269"/>
      <c r="K91" s="280"/>
    </row>
    <row r="92" spans="2:11" ht="15" customHeight="1">
      <c r="B92" s="289"/>
      <c r="C92" s="269" t="s">
        <v>702</v>
      </c>
      <c r="D92" s="269"/>
      <c r="E92" s="269"/>
      <c r="F92" s="288" t="s">
        <v>670</v>
      </c>
      <c r="G92" s="287"/>
      <c r="H92" s="269" t="s">
        <v>703</v>
      </c>
      <c r="I92" s="269" t="s">
        <v>704</v>
      </c>
      <c r="J92" s="269"/>
      <c r="K92" s="280"/>
    </row>
    <row r="93" spans="2:11" ht="15" customHeight="1">
      <c r="B93" s="289"/>
      <c r="C93" s="269" t="s">
        <v>705</v>
      </c>
      <c r="D93" s="269"/>
      <c r="E93" s="269"/>
      <c r="F93" s="288" t="s">
        <v>670</v>
      </c>
      <c r="G93" s="287"/>
      <c r="H93" s="269" t="s">
        <v>705</v>
      </c>
      <c r="I93" s="269" t="s">
        <v>704</v>
      </c>
      <c r="J93" s="269"/>
      <c r="K93" s="280"/>
    </row>
    <row r="94" spans="2:11" ht="15" customHeight="1">
      <c r="B94" s="289"/>
      <c r="C94" s="269" t="s">
        <v>37</v>
      </c>
      <c r="D94" s="269"/>
      <c r="E94" s="269"/>
      <c r="F94" s="288" t="s">
        <v>670</v>
      </c>
      <c r="G94" s="287"/>
      <c r="H94" s="269" t="s">
        <v>706</v>
      </c>
      <c r="I94" s="269" t="s">
        <v>704</v>
      </c>
      <c r="J94" s="269"/>
      <c r="K94" s="280"/>
    </row>
    <row r="95" spans="2:11" ht="15" customHeight="1">
      <c r="B95" s="289"/>
      <c r="C95" s="269" t="s">
        <v>47</v>
      </c>
      <c r="D95" s="269"/>
      <c r="E95" s="269"/>
      <c r="F95" s="288" t="s">
        <v>670</v>
      </c>
      <c r="G95" s="287"/>
      <c r="H95" s="269" t="s">
        <v>707</v>
      </c>
      <c r="I95" s="269" t="s">
        <v>704</v>
      </c>
      <c r="J95" s="269"/>
      <c r="K95" s="280"/>
    </row>
    <row r="96" spans="2:11" ht="15" customHeight="1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spans="2:11" ht="18.75" customHeight="1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spans="2:11" ht="18.75" customHeight="1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spans="2:11" ht="7.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spans="2:11" ht="45" customHeight="1">
      <c r="B100" s="279"/>
      <c r="C100" s="382" t="s">
        <v>708</v>
      </c>
      <c r="D100" s="382"/>
      <c r="E100" s="382"/>
      <c r="F100" s="382"/>
      <c r="G100" s="382"/>
      <c r="H100" s="382"/>
      <c r="I100" s="382"/>
      <c r="J100" s="382"/>
      <c r="K100" s="280"/>
    </row>
    <row r="101" spans="2:11" ht="17.25" customHeight="1">
      <c r="B101" s="279"/>
      <c r="C101" s="281" t="s">
        <v>664</v>
      </c>
      <c r="D101" s="281"/>
      <c r="E101" s="281"/>
      <c r="F101" s="281" t="s">
        <v>665</v>
      </c>
      <c r="G101" s="282"/>
      <c r="H101" s="281" t="s">
        <v>128</v>
      </c>
      <c r="I101" s="281" t="s">
        <v>56</v>
      </c>
      <c r="J101" s="281" t="s">
        <v>666</v>
      </c>
      <c r="K101" s="280"/>
    </row>
    <row r="102" spans="2:11" ht="17.25" customHeight="1">
      <c r="B102" s="279"/>
      <c r="C102" s="283" t="s">
        <v>667</v>
      </c>
      <c r="D102" s="283"/>
      <c r="E102" s="283"/>
      <c r="F102" s="284" t="s">
        <v>668</v>
      </c>
      <c r="G102" s="285"/>
      <c r="H102" s="283"/>
      <c r="I102" s="283"/>
      <c r="J102" s="283" t="s">
        <v>669</v>
      </c>
      <c r="K102" s="280"/>
    </row>
    <row r="103" spans="2:11" ht="5.25" customHeight="1">
      <c r="B103" s="279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spans="2:11" ht="15" customHeight="1">
      <c r="B104" s="279"/>
      <c r="C104" s="269" t="s">
        <v>52</v>
      </c>
      <c r="D104" s="286"/>
      <c r="E104" s="286"/>
      <c r="F104" s="288" t="s">
        <v>670</v>
      </c>
      <c r="G104" s="297"/>
      <c r="H104" s="269" t="s">
        <v>709</v>
      </c>
      <c r="I104" s="269" t="s">
        <v>672</v>
      </c>
      <c r="J104" s="269">
        <v>20</v>
      </c>
      <c r="K104" s="280"/>
    </row>
    <row r="105" spans="2:11" ht="15" customHeight="1">
      <c r="B105" s="279"/>
      <c r="C105" s="269" t="s">
        <v>673</v>
      </c>
      <c r="D105" s="269"/>
      <c r="E105" s="269"/>
      <c r="F105" s="288" t="s">
        <v>670</v>
      </c>
      <c r="G105" s="269"/>
      <c r="H105" s="269" t="s">
        <v>709</v>
      </c>
      <c r="I105" s="269" t="s">
        <v>672</v>
      </c>
      <c r="J105" s="269">
        <v>120</v>
      </c>
      <c r="K105" s="280"/>
    </row>
    <row r="106" spans="2:11" ht="15" customHeight="1">
      <c r="B106" s="289"/>
      <c r="C106" s="269" t="s">
        <v>675</v>
      </c>
      <c r="D106" s="269"/>
      <c r="E106" s="269"/>
      <c r="F106" s="288" t="s">
        <v>676</v>
      </c>
      <c r="G106" s="269"/>
      <c r="H106" s="269" t="s">
        <v>709</v>
      </c>
      <c r="I106" s="269" t="s">
        <v>672</v>
      </c>
      <c r="J106" s="269">
        <v>50</v>
      </c>
      <c r="K106" s="280"/>
    </row>
    <row r="107" spans="2:11" ht="15" customHeight="1">
      <c r="B107" s="289"/>
      <c r="C107" s="269" t="s">
        <v>678</v>
      </c>
      <c r="D107" s="269"/>
      <c r="E107" s="269"/>
      <c r="F107" s="288" t="s">
        <v>670</v>
      </c>
      <c r="G107" s="269"/>
      <c r="H107" s="269" t="s">
        <v>709</v>
      </c>
      <c r="I107" s="269" t="s">
        <v>680</v>
      </c>
      <c r="J107" s="269"/>
      <c r="K107" s="280"/>
    </row>
    <row r="108" spans="2:11" ht="15" customHeight="1">
      <c r="B108" s="289"/>
      <c r="C108" s="269" t="s">
        <v>689</v>
      </c>
      <c r="D108" s="269"/>
      <c r="E108" s="269"/>
      <c r="F108" s="288" t="s">
        <v>676</v>
      </c>
      <c r="G108" s="269"/>
      <c r="H108" s="269" t="s">
        <v>709</v>
      </c>
      <c r="I108" s="269" t="s">
        <v>672</v>
      </c>
      <c r="J108" s="269">
        <v>50</v>
      </c>
      <c r="K108" s="280"/>
    </row>
    <row r="109" spans="2:11" ht="15" customHeight="1">
      <c r="B109" s="289"/>
      <c r="C109" s="269" t="s">
        <v>697</v>
      </c>
      <c r="D109" s="269"/>
      <c r="E109" s="269"/>
      <c r="F109" s="288" t="s">
        <v>676</v>
      </c>
      <c r="G109" s="269"/>
      <c r="H109" s="269" t="s">
        <v>709</v>
      </c>
      <c r="I109" s="269" t="s">
        <v>672</v>
      </c>
      <c r="J109" s="269">
        <v>50</v>
      </c>
      <c r="K109" s="280"/>
    </row>
    <row r="110" spans="2:11" ht="15" customHeight="1">
      <c r="B110" s="289"/>
      <c r="C110" s="269" t="s">
        <v>695</v>
      </c>
      <c r="D110" s="269"/>
      <c r="E110" s="269"/>
      <c r="F110" s="288" t="s">
        <v>676</v>
      </c>
      <c r="G110" s="269"/>
      <c r="H110" s="269" t="s">
        <v>709</v>
      </c>
      <c r="I110" s="269" t="s">
        <v>672</v>
      </c>
      <c r="J110" s="269">
        <v>50</v>
      </c>
      <c r="K110" s="280"/>
    </row>
    <row r="111" spans="2:11" ht="15" customHeight="1">
      <c r="B111" s="289"/>
      <c r="C111" s="269" t="s">
        <v>52</v>
      </c>
      <c r="D111" s="269"/>
      <c r="E111" s="269"/>
      <c r="F111" s="288" t="s">
        <v>670</v>
      </c>
      <c r="G111" s="269"/>
      <c r="H111" s="269" t="s">
        <v>710</v>
      </c>
      <c r="I111" s="269" t="s">
        <v>672</v>
      </c>
      <c r="J111" s="269">
        <v>20</v>
      </c>
      <c r="K111" s="280"/>
    </row>
    <row r="112" spans="2:11" ht="15" customHeight="1">
      <c r="B112" s="289"/>
      <c r="C112" s="269" t="s">
        <v>711</v>
      </c>
      <c r="D112" s="269"/>
      <c r="E112" s="269"/>
      <c r="F112" s="288" t="s">
        <v>670</v>
      </c>
      <c r="G112" s="269"/>
      <c r="H112" s="269" t="s">
        <v>712</v>
      </c>
      <c r="I112" s="269" t="s">
        <v>672</v>
      </c>
      <c r="J112" s="269">
        <v>120</v>
      </c>
      <c r="K112" s="280"/>
    </row>
    <row r="113" spans="2:11" ht="15" customHeight="1">
      <c r="B113" s="289"/>
      <c r="C113" s="269" t="s">
        <v>37</v>
      </c>
      <c r="D113" s="269"/>
      <c r="E113" s="269"/>
      <c r="F113" s="288" t="s">
        <v>670</v>
      </c>
      <c r="G113" s="269"/>
      <c r="H113" s="269" t="s">
        <v>713</v>
      </c>
      <c r="I113" s="269" t="s">
        <v>704</v>
      </c>
      <c r="J113" s="269"/>
      <c r="K113" s="280"/>
    </row>
    <row r="114" spans="2:11" ht="15" customHeight="1">
      <c r="B114" s="289"/>
      <c r="C114" s="269" t="s">
        <v>47</v>
      </c>
      <c r="D114" s="269"/>
      <c r="E114" s="269"/>
      <c r="F114" s="288" t="s">
        <v>670</v>
      </c>
      <c r="G114" s="269"/>
      <c r="H114" s="269" t="s">
        <v>714</v>
      </c>
      <c r="I114" s="269" t="s">
        <v>704</v>
      </c>
      <c r="J114" s="269"/>
      <c r="K114" s="280"/>
    </row>
    <row r="115" spans="2:11" ht="15" customHeight="1">
      <c r="B115" s="289"/>
      <c r="C115" s="269" t="s">
        <v>56</v>
      </c>
      <c r="D115" s="269"/>
      <c r="E115" s="269"/>
      <c r="F115" s="288" t="s">
        <v>670</v>
      </c>
      <c r="G115" s="269"/>
      <c r="H115" s="269" t="s">
        <v>715</v>
      </c>
      <c r="I115" s="269" t="s">
        <v>716</v>
      </c>
      <c r="J115" s="269"/>
      <c r="K115" s="280"/>
    </row>
    <row r="116" spans="2:11" ht="15" customHeight="1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spans="2:11" ht="18.75" customHeight="1">
      <c r="B117" s="299"/>
      <c r="C117" s="265"/>
      <c r="D117" s="265"/>
      <c r="E117" s="265"/>
      <c r="F117" s="300"/>
      <c r="G117" s="265"/>
      <c r="H117" s="265"/>
      <c r="I117" s="265"/>
      <c r="J117" s="265"/>
      <c r="K117" s="299"/>
    </row>
    <row r="118" spans="2:11" ht="18.75" customHeight="1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spans="2:11" ht="7.5" customHeight="1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spans="2:11" ht="45" customHeight="1">
      <c r="B120" s="304"/>
      <c r="C120" s="377" t="s">
        <v>717</v>
      </c>
      <c r="D120" s="377"/>
      <c r="E120" s="377"/>
      <c r="F120" s="377"/>
      <c r="G120" s="377"/>
      <c r="H120" s="377"/>
      <c r="I120" s="377"/>
      <c r="J120" s="377"/>
      <c r="K120" s="305"/>
    </row>
    <row r="121" spans="2:11" ht="17.25" customHeight="1">
      <c r="B121" s="306"/>
      <c r="C121" s="281" t="s">
        <v>664</v>
      </c>
      <c r="D121" s="281"/>
      <c r="E121" s="281"/>
      <c r="F121" s="281" t="s">
        <v>665</v>
      </c>
      <c r="G121" s="282"/>
      <c r="H121" s="281" t="s">
        <v>128</v>
      </c>
      <c r="I121" s="281" t="s">
        <v>56</v>
      </c>
      <c r="J121" s="281" t="s">
        <v>666</v>
      </c>
      <c r="K121" s="307"/>
    </row>
    <row r="122" spans="2:11" ht="17.25" customHeight="1">
      <c r="B122" s="306"/>
      <c r="C122" s="283" t="s">
        <v>667</v>
      </c>
      <c r="D122" s="283"/>
      <c r="E122" s="283"/>
      <c r="F122" s="284" t="s">
        <v>668</v>
      </c>
      <c r="G122" s="285"/>
      <c r="H122" s="283"/>
      <c r="I122" s="283"/>
      <c r="J122" s="283" t="s">
        <v>669</v>
      </c>
      <c r="K122" s="307"/>
    </row>
    <row r="123" spans="2:11" ht="5.25" customHeight="1">
      <c r="B123" s="308"/>
      <c r="C123" s="286"/>
      <c r="D123" s="286"/>
      <c r="E123" s="286"/>
      <c r="F123" s="286"/>
      <c r="G123" s="269"/>
      <c r="H123" s="286"/>
      <c r="I123" s="286"/>
      <c r="J123" s="286"/>
      <c r="K123" s="309"/>
    </row>
    <row r="124" spans="2:11" ht="15" customHeight="1">
      <c r="B124" s="308"/>
      <c r="C124" s="269" t="s">
        <v>673</v>
      </c>
      <c r="D124" s="286"/>
      <c r="E124" s="286"/>
      <c r="F124" s="288" t="s">
        <v>670</v>
      </c>
      <c r="G124" s="269"/>
      <c r="H124" s="269" t="s">
        <v>709</v>
      </c>
      <c r="I124" s="269" t="s">
        <v>672</v>
      </c>
      <c r="J124" s="269">
        <v>120</v>
      </c>
      <c r="K124" s="310"/>
    </row>
    <row r="125" spans="2:11" ht="15" customHeight="1">
      <c r="B125" s="308"/>
      <c r="C125" s="269" t="s">
        <v>718</v>
      </c>
      <c r="D125" s="269"/>
      <c r="E125" s="269"/>
      <c r="F125" s="288" t="s">
        <v>670</v>
      </c>
      <c r="G125" s="269"/>
      <c r="H125" s="269" t="s">
        <v>719</v>
      </c>
      <c r="I125" s="269" t="s">
        <v>672</v>
      </c>
      <c r="J125" s="269" t="s">
        <v>720</v>
      </c>
      <c r="K125" s="310"/>
    </row>
    <row r="126" spans="2:11" ht="15" customHeight="1">
      <c r="B126" s="308"/>
      <c r="C126" s="269" t="s">
        <v>619</v>
      </c>
      <c r="D126" s="269"/>
      <c r="E126" s="269"/>
      <c r="F126" s="288" t="s">
        <v>670</v>
      </c>
      <c r="G126" s="269"/>
      <c r="H126" s="269" t="s">
        <v>721</v>
      </c>
      <c r="I126" s="269" t="s">
        <v>672</v>
      </c>
      <c r="J126" s="269" t="s">
        <v>720</v>
      </c>
      <c r="K126" s="310"/>
    </row>
    <row r="127" spans="2:11" ht="15" customHeight="1">
      <c r="B127" s="308"/>
      <c r="C127" s="269" t="s">
        <v>681</v>
      </c>
      <c r="D127" s="269"/>
      <c r="E127" s="269"/>
      <c r="F127" s="288" t="s">
        <v>676</v>
      </c>
      <c r="G127" s="269"/>
      <c r="H127" s="269" t="s">
        <v>682</v>
      </c>
      <c r="I127" s="269" t="s">
        <v>672</v>
      </c>
      <c r="J127" s="269">
        <v>15</v>
      </c>
      <c r="K127" s="310"/>
    </row>
    <row r="128" spans="2:11" ht="15" customHeight="1">
      <c r="B128" s="308"/>
      <c r="C128" s="290" t="s">
        <v>683</v>
      </c>
      <c r="D128" s="290"/>
      <c r="E128" s="290"/>
      <c r="F128" s="291" t="s">
        <v>676</v>
      </c>
      <c r="G128" s="290"/>
      <c r="H128" s="290" t="s">
        <v>684</v>
      </c>
      <c r="I128" s="290" t="s">
        <v>672</v>
      </c>
      <c r="J128" s="290">
        <v>15</v>
      </c>
      <c r="K128" s="310"/>
    </row>
    <row r="129" spans="2:11" ht="15" customHeight="1">
      <c r="B129" s="308"/>
      <c r="C129" s="290" t="s">
        <v>685</v>
      </c>
      <c r="D129" s="290"/>
      <c r="E129" s="290"/>
      <c r="F129" s="291" t="s">
        <v>676</v>
      </c>
      <c r="G129" s="290"/>
      <c r="H129" s="290" t="s">
        <v>686</v>
      </c>
      <c r="I129" s="290" t="s">
        <v>672</v>
      </c>
      <c r="J129" s="290">
        <v>20</v>
      </c>
      <c r="K129" s="310"/>
    </row>
    <row r="130" spans="2:11" ht="15" customHeight="1">
      <c r="B130" s="308"/>
      <c r="C130" s="290" t="s">
        <v>687</v>
      </c>
      <c r="D130" s="290"/>
      <c r="E130" s="290"/>
      <c r="F130" s="291" t="s">
        <v>676</v>
      </c>
      <c r="G130" s="290"/>
      <c r="H130" s="290" t="s">
        <v>688</v>
      </c>
      <c r="I130" s="290" t="s">
        <v>672</v>
      </c>
      <c r="J130" s="290">
        <v>20</v>
      </c>
      <c r="K130" s="310"/>
    </row>
    <row r="131" spans="2:11" ht="15" customHeight="1">
      <c r="B131" s="308"/>
      <c r="C131" s="269" t="s">
        <v>675</v>
      </c>
      <c r="D131" s="269"/>
      <c r="E131" s="269"/>
      <c r="F131" s="288" t="s">
        <v>676</v>
      </c>
      <c r="G131" s="269"/>
      <c r="H131" s="269" t="s">
        <v>709</v>
      </c>
      <c r="I131" s="269" t="s">
        <v>672</v>
      </c>
      <c r="J131" s="269">
        <v>50</v>
      </c>
      <c r="K131" s="310"/>
    </row>
    <row r="132" spans="2:11" ht="15" customHeight="1">
      <c r="B132" s="308"/>
      <c r="C132" s="269" t="s">
        <v>689</v>
      </c>
      <c r="D132" s="269"/>
      <c r="E132" s="269"/>
      <c r="F132" s="288" t="s">
        <v>676</v>
      </c>
      <c r="G132" s="269"/>
      <c r="H132" s="269" t="s">
        <v>709</v>
      </c>
      <c r="I132" s="269" t="s">
        <v>672</v>
      </c>
      <c r="J132" s="269">
        <v>50</v>
      </c>
      <c r="K132" s="310"/>
    </row>
    <row r="133" spans="2:11" ht="15" customHeight="1">
      <c r="B133" s="308"/>
      <c r="C133" s="269" t="s">
        <v>695</v>
      </c>
      <c r="D133" s="269"/>
      <c r="E133" s="269"/>
      <c r="F133" s="288" t="s">
        <v>676</v>
      </c>
      <c r="G133" s="269"/>
      <c r="H133" s="269" t="s">
        <v>709</v>
      </c>
      <c r="I133" s="269" t="s">
        <v>672</v>
      </c>
      <c r="J133" s="269">
        <v>50</v>
      </c>
      <c r="K133" s="310"/>
    </row>
    <row r="134" spans="2:11" ht="15" customHeight="1">
      <c r="B134" s="308"/>
      <c r="C134" s="269" t="s">
        <v>697</v>
      </c>
      <c r="D134" s="269"/>
      <c r="E134" s="269"/>
      <c r="F134" s="288" t="s">
        <v>676</v>
      </c>
      <c r="G134" s="269"/>
      <c r="H134" s="269" t="s">
        <v>709</v>
      </c>
      <c r="I134" s="269" t="s">
        <v>672</v>
      </c>
      <c r="J134" s="269">
        <v>50</v>
      </c>
      <c r="K134" s="310"/>
    </row>
    <row r="135" spans="2:11" ht="15" customHeight="1">
      <c r="B135" s="308"/>
      <c r="C135" s="269" t="s">
        <v>133</v>
      </c>
      <c r="D135" s="269"/>
      <c r="E135" s="269"/>
      <c r="F135" s="288" t="s">
        <v>676</v>
      </c>
      <c r="G135" s="269"/>
      <c r="H135" s="269" t="s">
        <v>722</v>
      </c>
      <c r="I135" s="269" t="s">
        <v>672</v>
      </c>
      <c r="J135" s="269">
        <v>255</v>
      </c>
      <c r="K135" s="310"/>
    </row>
    <row r="136" spans="2:11" ht="15" customHeight="1">
      <c r="B136" s="308"/>
      <c r="C136" s="269" t="s">
        <v>699</v>
      </c>
      <c r="D136" s="269"/>
      <c r="E136" s="269"/>
      <c r="F136" s="288" t="s">
        <v>670</v>
      </c>
      <c r="G136" s="269"/>
      <c r="H136" s="269" t="s">
        <v>723</v>
      </c>
      <c r="I136" s="269" t="s">
        <v>701</v>
      </c>
      <c r="J136" s="269"/>
      <c r="K136" s="310"/>
    </row>
    <row r="137" spans="2:11" ht="15" customHeight="1">
      <c r="B137" s="308"/>
      <c r="C137" s="269" t="s">
        <v>702</v>
      </c>
      <c r="D137" s="269"/>
      <c r="E137" s="269"/>
      <c r="F137" s="288" t="s">
        <v>670</v>
      </c>
      <c r="G137" s="269"/>
      <c r="H137" s="269" t="s">
        <v>724</v>
      </c>
      <c r="I137" s="269" t="s">
        <v>704</v>
      </c>
      <c r="J137" s="269"/>
      <c r="K137" s="310"/>
    </row>
    <row r="138" spans="2:11" ht="15" customHeight="1">
      <c r="B138" s="308"/>
      <c r="C138" s="269" t="s">
        <v>705</v>
      </c>
      <c r="D138" s="269"/>
      <c r="E138" s="269"/>
      <c r="F138" s="288" t="s">
        <v>670</v>
      </c>
      <c r="G138" s="269"/>
      <c r="H138" s="269" t="s">
        <v>705</v>
      </c>
      <c r="I138" s="269" t="s">
        <v>704</v>
      </c>
      <c r="J138" s="269"/>
      <c r="K138" s="310"/>
    </row>
    <row r="139" spans="2:11" ht="15" customHeight="1">
      <c r="B139" s="308"/>
      <c r="C139" s="269" t="s">
        <v>37</v>
      </c>
      <c r="D139" s="269"/>
      <c r="E139" s="269"/>
      <c r="F139" s="288" t="s">
        <v>670</v>
      </c>
      <c r="G139" s="269"/>
      <c r="H139" s="269" t="s">
        <v>725</v>
      </c>
      <c r="I139" s="269" t="s">
        <v>704</v>
      </c>
      <c r="J139" s="269"/>
      <c r="K139" s="310"/>
    </row>
    <row r="140" spans="2:11" ht="15" customHeight="1">
      <c r="B140" s="308"/>
      <c r="C140" s="269" t="s">
        <v>726</v>
      </c>
      <c r="D140" s="269"/>
      <c r="E140" s="269"/>
      <c r="F140" s="288" t="s">
        <v>670</v>
      </c>
      <c r="G140" s="269"/>
      <c r="H140" s="269" t="s">
        <v>727</v>
      </c>
      <c r="I140" s="269" t="s">
        <v>704</v>
      </c>
      <c r="J140" s="269"/>
      <c r="K140" s="310"/>
    </row>
    <row r="141" spans="2:11" ht="15" customHeight="1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spans="2:11" ht="18.75" customHeight="1">
      <c r="B142" s="265"/>
      <c r="C142" s="265"/>
      <c r="D142" s="265"/>
      <c r="E142" s="265"/>
      <c r="F142" s="300"/>
      <c r="G142" s="265"/>
      <c r="H142" s="265"/>
      <c r="I142" s="265"/>
      <c r="J142" s="265"/>
      <c r="K142" s="265"/>
    </row>
    <row r="143" spans="2:11" ht="18.75" customHeight="1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spans="2:11" ht="7.5" customHeight="1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spans="2:11" ht="45" customHeight="1">
      <c r="B145" s="279"/>
      <c r="C145" s="382" t="s">
        <v>728</v>
      </c>
      <c r="D145" s="382"/>
      <c r="E145" s="382"/>
      <c r="F145" s="382"/>
      <c r="G145" s="382"/>
      <c r="H145" s="382"/>
      <c r="I145" s="382"/>
      <c r="J145" s="382"/>
      <c r="K145" s="280"/>
    </row>
    <row r="146" spans="2:11" ht="17.25" customHeight="1">
      <c r="B146" s="279"/>
      <c r="C146" s="281" t="s">
        <v>664</v>
      </c>
      <c r="D146" s="281"/>
      <c r="E146" s="281"/>
      <c r="F146" s="281" t="s">
        <v>665</v>
      </c>
      <c r="G146" s="282"/>
      <c r="H146" s="281" t="s">
        <v>128</v>
      </c>
      <c r="I146" s="281" t="s">
        <v>56</v>
      </c>
      <c r="J146" s="281" t="s">
        <v>666</v>
      </c>
      <c r="K146" s="280"/>
    </row>
    <row r="147" spans="2:11" ht="17.25" customHeight="1">
      <c r="B147" s="279"/>
      <c r="C147" s="283" t="s">
        <v>667</v>
      </c>
      <c r="D147" s="283"/>
      <c r="E147" s="283"/>
      <c r="F147" s="284" t="s">
        <v>668</v>
      </c>
      <c r="G147" s="285"/>
      <c r="H147" s="283"/>
      <c r="I147" s="283"/>
      <c r="J147" s="283" t="s">
        <v>669</v>
      </c>
      <c r="K147" s="280"/>
    </row>
    <row r="148" spans="2:11" ht="5.25" customHeight="1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spans="2:11" ht="15" customHeight="1">
      <c r="B149" s="289"/>
      <c r="C149" s="314" t="s">
        <v>673</v>
      </c>
      <c r="D149" s="269"/>
      <c r="E149" s="269"/>
      <c r="F149" s="315" t="s">
        <v>670</v>
      </c>
      <c r="G149" s="269"/>
      <c r="H149" s="314" t="s">
        <v>709</v>
      </c>
      <c r="I149" s="314" t="s">
        <v>672</v>
      </c>
      <c r="J149" s="314">
        <v>120</v>
      </c>
      <c r="K149" s="310"/>
    </row>
    <row r="150" spans="2:11" ht="15" customHeight="1">
      <c r="B150" s="289"/>
      <c r="C150" s="314" t="s">
        <v>718</v>
      </c>
      <c r="D150" s="269"/>
      <c r="E150" s="269"/>
      <c r="F150" s="315" t="s">
        <v>670</v>
      </c>
      <c r="G150" s="269"/>
      <c r="H150" s="314" t="s">
        <v>729</v>
      </c>
      <c r="I150" s="314" t="s">
        <v>672</v>
      </c>
      <c r="J150" s="314" t="s">
        <v>720</v>
      </c>
      <c r="K150" s="310"/>
    </row>
    <row r="151" spans="2:11" ht="15" customHeight="1">
      <c r="B151" s="289"/>
      <c r="C151" s="314" t="s">
        <v>619</v>
      </c>
      <c r="D151" s="269"/>
      <c r="E151" s="269"/>
      <c r="F151" s="315" t="s">
        <v>670</v>
      </c>
      <c r="G151" s="269"/>
      <c r="H151" s="314" t="s">
        <v>730</v>
      </c>
      <c r="I151" s="314" t="s">
        <v>672</v>
      </c>
      <c r="J151" s="314" t="s">
        <v>720</v>
      </c>
      <c r="K151" s="310"/>
    </row>
    <row r="152" spans="2:11" ht="15" customHeight="1">
      <c r="B152" s="289"/>
      <c r="C152" s="314" t="s">
        <v>675</v>
      </c>
      <c r="D152" s="269"/>
      <c r="E152" s="269"/>
      <c r="F152" s="315" t="s">
        <v>676</v>
      </c>
      <c r="G152" s="269"/>
      <c r="H152" s="314" t="s">
        <v>709</v>
      </c>
      <c r="I152" s="314" t="s">
        <v>672</v>
      </c>
      <c r="J152" s="314">
        <v>50</v>
      </c>
      <c r="K152" s="310"/>
    </row>
    <row r="153" spans="2:11" ht="15" customHeight="1">
      <c r="B153" s="289"/>
      <c r="C153" s="314" t="s">
        <v>678</v>
      </c>
      <c r="D153" s="269"/>
      <c r="E153" s="269"/>
      <c r="F153" s="315" t="s">
        <v>670</v>
      </c>
      <c r="G153" s="269"/>
      <c r="H153" s="314" t="s">
        <v>709</v>
      </c>
      <c r="I153" s="314" t="s">
        <v>680</v>
      </c>
      <c r="J153" s="314"/>
      <c r="K153" s="310"/>
    </row>
    <row r="154" spans="2:11" ht="15" customHeight="1">
      <c r="B154" s="289"/>
      <c r="C154" s="314" t="s">
        <v>689</v>
      </c>
      <c r="D154" s="269"/>
      <c r="E154" s="269"/>
      <c r="F154" s="315" t="s">
        <v>676</v>
      </c>
      <c r="G154" s="269"/>
      <c r="H154" s="314" t="s">
        <v>709</v>
      </c>
      <c r="I154" s="314" t="s">
        <v>672</v>
      </c>
      <c r="J154" s="314">
        <v>50</v>
      </c>
      <c r="K154" s="310"/>
    </row>
    <row r="155" spans="2:11" ht="15" customHeight="1">
      <c r="B155" s="289"/>
      <c r="C155" s="314" t="s">
        <v>697</v>
      </c>
      <c r="D155" s="269"/>
      <c r="E155" s="269"/>
      <c r="F155" s="315" t="s">
        <v>676</v>
      </c>
      <c r="G155" s="269"/>
      <c r="H155" s="314" t="s">
        <v>709</v>
      </c>
      <c r="I155" s="314" t="s">
        <v>672</v>
      </c>
      <c r="J155" s="314">
        <v>50</v>
      </c>
      <c r="K155" s="310"/>
    </row>
    <row r="156" spans="2:11" ht="15" customHeight="1">
      <c r="B156" s="289"/>
      <c r="C156" s="314" t="s">
        <v>695</v>
      </c>
      <c r="D156" s="269"/>
      <c r="E156" s="269"/>
      <c r="F156" s="315" t="s">
        <v>676</v>
      </c>
      <c r="G156" s="269"/>
      <c r="H156" s="314" t="s">
        <v>709</v>
      </c>
      <c r="I156" s="314" t="s">
        <v>672</v>
      </c>
      <c r="J156" s="314">
        <v>50</v>
      </c>
      <c r="K156" s="310"/>
    </row>
    <row r="157" spans="2:11" ht="15" customHeight="1">
      <c r="B157" s="289"/>
      <c r="C157" s="314" t="s">
        <v>107</v>
      </c>
      <c r="D157" s="269"/>
      <c r="E157" s="269"/>
      <c r="F157" s="315" t="s">
        <v>670</v>
      </c>
      <c r="G157" s="269"/>
      <c r="H157" s="314" t="s">
        <v>731</v>
      </c>
      <c r="I157" s="314" t="s">
        <v>672</v>
      </c>
      <c r="J157" s="314" t="s">
        <v>732</v>
      </c>
      <c r="K157" s="310"/>
    </row>
    <row r="158" spans="2:11" ht="15" customHeight="1">
      <c r="B158" s="289"/>
      <c r="C158" s="314" t="s">
        <v>733</v>
      </c>
      <c r="D158" s="269"/>
      <c r="E158" s="269"/>
      <c r="F158" s="315" t="s">
        <v>670</v>
      </c>
      <c r="G158" s="269"/>
      <c r="H158" s="314" t="s">
        <v>734</v>
      </c>
      <c r="I158" s="314" t="s">
        <v>704</v>
      </c>
      <c r="J158" s="314"/>
      <c r="K158" s="310"/>
    </row>
    <row r="159" spans="2:11" ht="15" customHeight="1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spans="2:11" ht="18.75" customHeight="1">
      <c r="B160" s="265"/>
      <c r="C160" s="269"/>
      <c r="D160" s="269"/>
      <c r="E160" s="269"/>
      <c r="F160" s="288"/>
      <c r="G160" s="269"/>
      <c r="H160" s="269"/>
      <c r="I160" s="269"/>
      <c r="J160" s="269"/>
      <c r="K160" s="265"/>
    </row>
    <row r="161" spans="2:11" ht="18.75" customHeight="1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spans="2:11" ht="7.5" customHeight="1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spans="2:11" ht="45" customHeight="1">
      <c r="B163" s="260"/>
      <c r="C163" s="377" t="s">
        <v>735</v>
      </c>
      <c r="D163" s="377"/>
      <c r="E163" s="377"/>
      <c r="F163" s="377"/>
      <c r="G163" s="377"/>
      <c r="H163" s="377"/>
      <c r="I163" s="377"/>
      <c r="J163" s="377"/>
      <c r="K163" s="261"/>
    </row>
    <row r="164" spans="2:11" ht="17.25" customHeight="1">
      <c r="B164" s="260"/>
      <c r="C164" s="281" t="s">
        <v>664</v>
      </c>
      <c r="D164" s="281"/>
      <c r="E164" s="281"/>
      <c r="F164" s="281" t="s">
        <v>665</v>
      </c>
      <c r="G164" s="318"/>
      <c r="H164" s="319" t="s">
        <v>128</v>
      </c>
      <c r="I164" s="319" t="s">
        <v>56</v>
      </c>
      <c r="J164" s="281" t="s">
        <v>666</v>
      </c>
      <c r="K164" s="261"/>
    </row>
    <row r="165" spans="2:11" ht="17.25" customHeight="1">
      <c r="B165" s="262"/>
      <c r="C165" s="283" t="s">
        <v>667</v>
      </c>
      <c r="D165" s="283"/>
      <c r="E165" s="283"/>
      <c r="F165" s="284" t="s">
        <v>668</v>
      </c>
      <c r="G165" s="320"/>
      <c r="H165" s="321"/>
      <c r="I165" s="321"/>
      <c r="J165" s="283" t="s">
        <v>669</v>
      </c>
      <c r="K165" s="263"/>
    </row>
    <row r="166" spans="2:11" ht="5.25" customHeight="1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spans="2:11" ht="15" customHeight="1">
      <c r="B167" s="289"/>
      <c r="C167" s="269" t="s">
        <v>673</v>
      </c>
      <c r="D167" s="269"/>
      <c r="E167" s="269"/>
      <c r="F167" s="288" t="s">
        <v>670</v>
      </c>
      <c r="G167" s="269"/>
      <c r="H167" s="269" t="s">
        <v>709</v>
      </c>
      <c r="I167" s="269" t="s">
        <v>672</v>
      </c>
      <c r="J167" s="269">
        <v>120</v>
      </c>
      <c r="K167" s="310"/>
    </row>
    <row r="168" spans="2:11" ht="15" customHeight="1">
      <c r="B168" s="289"/>
      <c r="C168" s="269" t="s">
        <v>718</v>
      </c>
      <c r="D168" s="269"/>
      <c r="E168" s="269"/>
      <c r="F168" s="288" t="s">
        <v>670</v>
      </c>
      <c r="G168" s="269"/>
      <c r="H168" s="269" t="s">
        <v>719</v>
      </c>
      <c r="I168" s="269" t="s">
        <v>672</v>
      </c>
      <c r="J168" s="269" t="s">
        <v>720</v>
      </c>
      <c r="K168" s="310"/>
    </row>
    <row r="169" spans="2:11" ht="15" customHeight="1">
      <c r="B169" s="289"/>
      <c r="C169" s="269" t="s">
        <v>619</v>
      </c>
      <c r="D169" s="269"/>
      <c r="E169" s="269"/>
      <c r="F169" s="288" t="s">
        <v>670</v>
      </c>
      <c r="G169" s="269"/>
      <c r="H169" s="269" t="s">
        <v>736</v>
      </c>
      <c r="I169" s="269" t="s">
        <v>672</v>
      </c>
      <c r="J169" s="269" t="s">
        <v>720</v>
      </c>
      <c r="K169" s="310"/>
    </row>
    <row r="170" spans="2:11" ht="15" customHeight="1">
      <c r="B170" s="289"/>
      <c r="C170" s="269" t="s">
        <v>675</v>
      </c>
      <c r="D170" s="269"/>
      <c r="E170" s="269"/>
      <c r="F170" s="288" t="s">
        <v>676</v>
      </c>
      <c r="G170" s="269"/>
      <c r="H170" s="269" t="s">
        <v>736</v>
      </c>
      <c r="I170" s="269" t="s">
        <v>672</v>
      </c>
      <c r="J170" s="269">
        <v>50</v>
      </c>
      <c r="K170" s="310"/>
    </row>
    <row r="171" spans="2:11" ht="15" customHeight="1">
      <c r="B171" s="289"/>
      <c r="C171" s="269" t="s">
        <v>678</v>
      </c>
      <c r="D171" s="269"/>
      <c r="E171" s="269"/>
      <c r="F171" s="288" t="s">
        <v>670</v>
      </c>
      <c r="G171" s="269"/>
      <c r="H171" s="269" t="s">
        <v>736</v>
      </c>
      <c r="I171" s="269" t="s">
        <v>680</v>
      </c>
      <c r="J171" s="269"/>
      <c r="K171" s="310"/>
    </row>
    <row r="172" spans="2:11" ht="15" customHeight="1">
      <c r="B172" s="289"/>
      <c r="C172" s="269" t="s">
        <v>689</v>
      </c>
      <c r="D172" s="269"/>
      <c r="E172" s="269"/>
      <c r="F172" s="288" t="s">
        <v>676</v>
      </c>
      <c r="G172" s="269"/>
      <c r="H172" s="269" t="s">
        <v>736</v>
      </c>
      <c r="I172" s="269" t="s">
        <v>672</v>
      </c>
      <c r="J172" s="269">
        <v>50</v>
      </c>
      <c r="K172" s="310"/>
    </row>
    <row r="173" spans="2:11" ht="15" customHeight="1">
      <c r="B173" s="289"/>
      <c r="C173" s="269" t="s">
        <v>697</v>
      </c>
      <c r="D173" s="269"/>
      <c r="E173" s="269"/>
      <c r="F173" s="288" t="s">
        <v>676</v>
      </c>
      <c r="G173" s="269"/>
      <c r="H173" s="269" t="s">
        <v>736</v>
      </c>
      <c r="I173" s="269" t="s">
        <v>672</v>
      </c>
      <c r="J173" s="269">
        <v>50</v>
      </c>
      <c r="K173" s="310"/>
    </row>
    <row r="174" spans="2:11" ht="15" customHeight="1">
      <c r="B174" s="289"/>
      <c r="C174" s="269" t="s">
        <v>695</v>
      </c>
      <c r="D174" s="269"/>
      <c r="E174" s="269"/>
      <c r="F174" s="288" t="s">
        <v>676</v>
      </c>
      <c r="G174" s="269"/>
      <c r="H174" s="269" t="s">
        <v>736</v>
      </c>
      <c r="I174" s="269" t="s">
        <v>672</v>
      </c>
      <c r="J174" s="269">
        <v>50</v>
      </c>
      <c r="K174" s="310"/>
    </row>
    <row r="175" spans="2:11" ht="15" customHeight="1">
      <c r="B175" s="289"/>
      <c r="C175" s="269" t="s">
        <v>127</v>
      </c>
      <c r="D175" s="269"/>
      <c r="E175" s="269"/>
      <c r="F175" s="288" t="s">
        <v>670</v>
      </c>
      <c r="G175" s="269"/>
      <c r="H175" s="269" t="s">
        <v>737</v>
      </c>
      <c r="I175" s="269" t="s">
        <v>738</v>
      </c>
      <c r="J175" s="269"/>
      <c r="K175" s="310"/>
    </row>
    <row r="176" spans="2:11" ht="15" customHeight="1">
      <c r="B176" s="289"/>
      <c r="C176" s="269" t="s">
        <v>56</v>
      </c>
      <c r="D176" s="269"/>
      <c r="E176" s="269"/>
      <c r="F176" s="288" t="s">
        <v>670</v>
      </c>
      <c r="G176" s="269"/>
      <c r="H176" s="269" t="s">
        <v>739</v>
      </c>
      <c r="I176" s="269" t="s">
        <v>740</v>
      </c>
      <c r="J176" s="269">
        <v>1</v>
      </c>
      <c r="K176" s="310"/>
    </row>
    <row r="177" spans="2:11" ht="15" customHeight="1">
      <c r="B177" s="289"/>
      <c r="C177" s="269" t="s">
        <v>52</v>
      </c>
      <c r="D177" s="269"/>
      <c r="E177" s="269"/>
      <c r="F177" s="288" t="s">
        <v>670</v>
      </c>
      <c r="G177" s="269"/>
      <c r="H177" s="269" t="s">
        <v>741</v>
      </c>
      <c r="I177" s="269" t="s">
        <v>672</v>
      </c>
      <c r="J177" s="269">
        <v>20</v>
      </c>
      <c r="K177" s="310"/>
    </row>
    <row r="178" spans="2:11" ht="15" customHeight="1">
      <c r="B178" s="289"/>
      <c r="C178" s="269" t="s">
        <v>128</v>
      </c>
      <c r="D178" s="269"/>
      <c r="E178" s="269"/>
      <c r="F178" s="288" t="s">
        <v>670</v>
      </c>
      <c r="G178" s="269"/>
      <c r="H178" s="269" t="s">
        <v>742</v>
      </c>
      <c r="I178" s="269" t="s">
        <v>672</v>
      </c>
      <c r="J178" s="269">
        <v>255</v>
      </c>
      <c r="K178" s="310"/>
    </row>
    <row r="179" spans="2:11" ht="15" customHeight="1">
      <c r="B179" s="289"/>
      <c r="C179" s="269" t="s">
        <v>129</v>
      </c>
      <c r="D179" s="269"/>
      <c r="E179" s="269"/>
      <c r="F179" s="288" t="s">
        <v>670</v>
      </c>
      <c r="G179" s="269"/>
      <c r="H179" s="269" t="s">
        <v>635</v>
      </c>
      <c r="I179" s="269" t="s">
        <v>672</v>
      </c>
      <c r="J179" s="269">
        <v>10</v>
      </c>
      <c r="K179" s="310"/>
    </row>
    <row r="180" spans="2:11" ht="15" customHeight="1">
      <c r="B180" s="289"/>
      <c r="C180" s="269" t="s">
        <v>130</v>
      </c>
      <c r="D180" s="269"/>
      <c r="E180" s="269"/>
      <c r="F180" s="288" t="s">
        <v>670</v>
      </c>
      <c r="G180" s="269"/>
      <c r="H180" s="269" t="s">
        <v>743</v>
      </c>
      <c r="I180" s="269" t="s">
        <v>704</v>
      </c>
      <c r="J180" s="269"/>
      <c r="K180" s="310"/>
    </row>
    <row r="181" spans="2:11" ht="15" customHeight="1">
      <c r="B181" s="289"/>
      <c r="C181" s="269" t="s">
        <v>744</v>
      </c>
      <c r="D181" s="269"/>
      <c r="E181" s="269"/>
      <c r="F181" s="288" t="s">
        <v>670</v>
      </c>
      <c r="G181" s="269"/>
      <c r="H181" s="269" t="s">
        <v>745</v>
      </c>
      <c r="I181" s="269" t="s">
        <v>704</v>
      </c>
      <c r="J181" s="269"/>
      <c r="K181" s="310"/>
    </row>
    <row r="182" spans="2:11" ht="15" customHeight="1">
      <c r="B182" s="289"/>
      <c r="C182" s="269" t="s">
        <v>733</v>
      </c>
      <c r="D182" s="269"/>
      <c r="E182" s="269"/>
      <c r="F182" s="288" t="s">
        <v>670</v>
      </c>
      <c r="G182" s="269"/>
      <c r="H182" s="269" t="s">
        <v>746</v>
      </c>
      <c r="I182" s="269" t="s">
        <v>704</v>
      </c>
      <c r="J182" s="269"/>
      <c r="K182" s="310"/>
    </row>
    <row r="183" spans="2:11" ht="15" customHeight="1">
      <c r="B183" s="289"/>
      <c r="C183" s="269" t="s">
        <v>132</v>
      </c>
      <c r="D183" s="269"/>
      <c r="E183" s="269"/>
      <c r="F183" s="288" t="s">
        <v>676</v>
      </c>
      <c r="G183" s="269"/>
      <c r="H183" s="269" t="s">
        <v>747</v>
      </c>
      <c r="I183" s="269" t="s">
        <v>672</v>
      </c>
      <c r="J183" s="269">
        <v>50</v>
      </c>
      <c r="K183" s="310"/>
    </row>
    <row r="184" spans="2:11" ht="15" customHeight="1">
      <c r="B184" s="289"/>
      <c r="C184" s="269" t="s">
        <v>748</v>
      </c>
      <c r="D184" s="269"/>
      <c r="E184" s="269"/>
      <c r="F184" s="288" t="s">
        <v>676</v>
      </c>
      <c r="G184" s="269"/>
      <c r="H184" s="269" t="s">
        <v>749</v>
      </c>
      <c r="I184" s="269" t="s">
        <v>750</v>
      </c>
      <c r="J184" s="269"/>
      <c r="K184" s="310"/>
    </row>
    <row r="185" spans="2:11" ht="15" customHeight="1">
      <c r="B185" s="289"/>
      <c r="C185" s="269" t="s">
        <v>751</v>
      </c>
      <c r="D185" s="269"/>
      <c r="E185" s="269"/>
      <c r="F185" s="288" t="s">
        <v>676</v>
      </c>
      <c r="G185" s="269"/>
      <c r="H185" s="269" t="s">
        <v>752</v>
      </c>
      <c r="I185" s="269" t="s">
        <v>750</v>
      </c>
      <c r="J185" s="269"/>
      <c r="K185" s="310"/>
    </row>
    <row r="186" spans="2:11" ht="15" customHeight="1">
      <c r="B186" s="289"/>
      <c r="C186" s="269" t="s">
        <v>753</v>
      </c>
      <c r="D186" s="269"/>
      <c r="E186" s="269"/>
      <c r="F186" s="288" t="s">
        <v>676</v>
      </c>
      <c r="G186" s="269"/>
      <c r="H186" s="269" t="s">
        <v>754</v>
      </c>
      <c r="I186" s="269" t="s">
        <v>750</v>
      </c>
      <c r="J186" s="269"/>
      <c r="K186" s="310"/>
    </row>
    <row r="187" spans="2:11" ht="15" customHeight="1">
      <c r="B187" s="289"/>
      <c r="C187" s="322" t="s">
        <v>755</v>
      </c>
      <c r="D187" s="269"/>
      <c r="E187" s="269"/>
      <c r="F187" s="288" t="s">
        <v>676</v>
      </c>
      <c r="G187" s="269"/>
      <c r="H187" s="269" t="s">
        <v>756</v>
      </c>
      <c r="I187" s="269" t="s">
        <v>757</v>
      </c>
      <c r="J187" s="323" t="s">
        <v>758</v>
      </c>
      <c r="K187" s="310"/>
    </row>
    <row r="188" spans="2:11" ht="15" customHeight="1">
      <c r="B188" s="289"/>
      <c r="C188" s="274" t="s">
        <v>41</v>
      </c>
      <c r="D188" s="269"/>
      <c r="E188" s="269"/>
      <c r="F188" s="288" t="s">
        <v>670</v>
      </c>
      <c r="G188" s="269"/>
      <c r="H188" s="265" t="s">
        <v>759</v>
      </c>
      <c r="I188" s="269" t="s">
        <v>760</v>
      </c>
      <c r="J188" s="269"/>
      <c r="K188" s="310"/>
    </row>
    <row r="189" spans="2:11" ht="15" customHeight="1">
      <c r="B189" s="289"/>
      <c r="C189" s="274" t="s">
        <v>761</v>
      </c>
      <c r="D189" s="269"/>
      <c r="E189" s="269"/>
      <c r="F189" s="288" t="s">
        <v>670</v>
      </c>
      <c r="G189" s="269"/>
      <c r="H189" s="269" t="s">
        <v>762</v>
      </c>
      <c r="I189" s="269" t="s">
        <v>704</v>
      </c>
      <c r="J189" s="269"/>
      <c r="K189" s="310"/>
    </row>
    <row r="190" spans="2:11" ht="15" customHeight="1">
      <c r="B190" s="289"/>
      <c r="C190" s="274" t="s">
        <v>763</v>
      </c>
      <c r="D190" s="269"/>
      <c r="E190" s="269"/>
      <c r="F190" s="288" t="s">
        <v>670</v>
      </c>
      <c r="G190" s="269"/>
      <c r="H190" s="269" t="s">
        <v>764</v>
      </c>
      <c r="I190" s="269" t="s">
        <v>704</v>
      </c>
      <c r="J190" s="269"/>
      <c r="K190" s="310"/>
    </row>
    <row r="191" spans="2:11" ht="15" customHeight="1">
      <c r="B191" s="289"/>
      <c r="C191" s="274" t="s">
        <v>765</v>
      </c>
      <c r="D191" s="269"/>
      <c r="E191" s="269"/>
      <c r="F191" s="288" t="s">
        <v>676</v>
      </c>
      <c r="G191" s="269"/>
      <c r="H191" s="269" t="s">
        <v>766</v>
      </c>
      <c r="I191" s="269" t="s">
        <v>704</v>
      </c>
      <c r="J191" s="269"/>
      <c r="K191" s="310"/>
    </row>
    <row r="192" spans="2:11" ht="15" customHeight="1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spans="2:11" ht="18.75" customHeight="1">
      <c r="B193" s="265"/>
      <c r="C193" s="269"/>
      <c r="D193" s="269"/>
      <c r="E193" s="269"/>
      <c r="F193" s="288"/>
      <c r="G193" s="269"/>
      <c r="H193" s="269"/>
      <c r="I193" s="269"/>
      <c r="J193" s="269"/>
      <c r="K193" s="265"/>
    </row>
    <row r="194" spans="2:11" ht="18.75" customHeight="1">
      <c r="B194" s="265"/>
      <c r="C194" s="269"/>
      <c r="D194" s="269"/>
      <c r="E194" s="269"/>
      <c r="F194" s="288"/>
      <c r="G194" s="269"/>
      <c r="H194" s="269"/>
      <c r="I194" s="269"/>
      <c r="J194" s="269"/>
      <c r="K194" s="265"/>
    </row>
    <row r="195" spans="2:11" ht="18.75" customHeight="1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spans="2:11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spans="2:11" ht="21">
      <c r="B197" s="260"/>
      <c r="C197" s="377" t="s">
        <v>767</v>
      </c>
      <c r="D197" s="377"/>
      <c r="E197" s="377"/>
      <c r="F197" s="377"/>
      <c r="G197" s="377"/>
      <c r="H197" s="377"/>
      <c r="I197" s="377"/>
      <c r="J197" s="377"/>
      <c r="K197" s="261"/>
    </row>
    <row r="198" spans="2:11" ht="25.5" customHeight="1">
      <c r="B198" s="260"/>
      <c r="C198" s="325" t="s">
        <v>768</v>
      </c>
      <c r="D198" s="325"/>
      <c r="E198" s="325"/>
      <c r="F198" s="325" t="s">
        <v>769</v>
      </c>
      <c r="G198" s="326"/>
      <c r="H198" s="383" t="s">
        <v>770</v>
      </c>
      <c r="I198" s="383"/>
      <c r="J198" s="383"/>
      <c r="K198" s="261"/>
    </row>
    <row r="199" spans="2:11" ht="5.25" customHeight="1">
      <c r="B199" s="289"/>
      <c r="C199" s="286"/>
      <c r="D199" s="286"/>
      <c r="E199" s="286"/>
      <c r="F199" s="286"/>
      <c r="G199" s="269"/>
      <c r="H199" s="286"/>
      <c r="I199" s="286"/>
      <c r="J199" s="286"/>
      <c r="K199" s="310"/>
    </row>
    <row r="200" spans="2:11" ht="15" customHeight="1">
      <c r="B200" s="289"/>
      <c r="C200" s="269" t="s">
        <v>760</v>
      </c>
      <c r="D200" s="269"/>
      <c r="E200" s="269"/>
      <c r="F200" s="288" t="s">
        <v>42</v>
      </c>
      <c r="G200" s="269"/>
      <c r="H200" s="379" t="s">
        <v>771</v>
      </c>
      <c r="I200" s="379"/>
      <c r="J200" s="379"/>
      <c r="K200" s="310"/>
    </row>
    <row r="201" spans="2:11" ht="15" customHeight="1">
      <c r="B201" s="289"/>
      <c r="C201" s="295"/>
      <c r="D201" s="269"/>
      <c r="E201" s="269"/>
      <c r="F201" s="288" t="s">
        <v>43</v>
      </c>
      <c r="G201" s="269"/>
      <c r="H201" s="379" t="s">
        <v>772</v>
      </c>
      <c r="I201" s="379"/>
      <c r="J201" s="379"/>
      <c r="K201" s="310"/>
    </row>
    <row r="202" spans="2:11" ht="15" customHeight="1">
      <c r="B202" s="289"/>
      <c r="C202" s="295"/>
      <c r="D202" s="269"/>
      <c r="E202" s="269"/>
      <c r="F202" s="288" t="s">
        <v>46</v>
      </c>
      <c r="G202" s="269"/>
      <c r="H202" s="379" t="s">
        <v>773</v>
      </c>
      <c r="I202" s="379"/>
      <c r="J202" s="379"/>
      <c r="K202" s="310"/>
    </row>
    <row r="203" spans="2:11" ht="15" customHeight="1">
      <c r="B203" s="289"/>
      <c r="C203" s="269"/>
      <c r="D203" s="269"/>
      <c r="E203" s="269"/>
      <c r="F203" s="288" t="s">
        <v>44</v>
      </c>
      <c r="G203" s="269"/>
      <c r="H203" s="379" t="s">
        <v>774</v>
      </c>
      <c r="I203" s="379"/>
      <c r="J203" s="379"/>
      <c r="K203" s="310"/>
    </row>
    <row r="204" spans="2:11" ht="15" customHeight="1">
      <c r="B204" s="289"/>
      <c r="C204" s="269"/>
      <c r="D204" s="269"/>
      <c r="E204" s="269"/>
      <c r="F204" s="288" t="s">
        <v>45</v>
      </c>
      <c r="G204" s="269"/>
      <c r="H204" s="379" t="s">
        <v>775</v>
      </c>
      <c r="I204" s="379"/>
      <c r="J204" s="379"/>
      <c r="K204" s="310"/>
    </row>
    <row r="205" spans="2:11" ht="15" customHeight="1">
      <c r="B205" s="289"/>
      <c r="C205" s="269"/>
      <c r="D205" s="269"/>
      <c r="E205" s="269"/>
      <c r="F205" s="288"/>
      <c r="G205" s="269"/>
      <c r="H205" s="269"/>
      <c r="I205" s="269"/>
      <c r="J205" s="269"/>
      <c r="K205" s="310"/>
    </row>
    <row r="206" spans="2:11" ht="15" customHeight="1">
      <c r="B206" s="289"/>
      <c r="C206" s="269" t="s">
        <v>716</v>
      </c>
      <c r="D206" s="269"/>
      <c r="E206" s="269"/>
      <c r="F206" s="288" t="s">
        <v>75</v>
      </c>
      <c r="G206" s="269"/>
      <c r="H206" s="379" t="s">
        <v>776</v>
      </c>
      <c r="I206" s="379"/>
      <c r="J206" s="379"/>
      <c r="K206" s="310"/>
    </row>
    <row r="207" spans="2:11" ht="15" customHeight="1">
      <c r="B207" s="289"/>
      <c r="C207" s="295"/>
      <c r="D207" s="269"/>
      <c r="E207" s="269"/>
      <c r="F207" s="288" t="s">
        <v>613</v>
      </c>
      <c r="G207" s="269"/>
      <c r="H207" s="379" t="s">
        <v>614</v>
      </c>
      <c r="I207" s="379"/>
      <c r="J207" s="379"/>
      <c r="K207" s="310"/>
    </row>
    <row r="208" spans="2:11" ht="15" customHeight="1">
      <c r="B208" s="289"/>
      <c r="C208" s="269"/>
      <c r="D208" s="269"/>
      <c r="E208" s="269"/>
      <c r="F208" s="288" t="s">
        <v>611</v>
      </c>
      <c r="G208" s="269"/>
      <c r="H208" s="379" t="s">
        <v>777</v>
      </c>
      <c r="I208" s="379"/>
      <c r="J208" s="379"/>
      <c r="K208" s="310"/>
    </row>
    <row r="209" spans="2:11" ht="15" customHeight="1">
      <c r="B209" s="327"/>
      <c r="C209" s="295"/>
      <c r="D209" s="295"/>
      <c r="E209" s="295"/>
      <c r="F209" s="288" t="s">
        <v>615</v>
      </c>
      <c r="G209" s="274"/>
      <c r="H209" s="378" t="s">
        <v>616</v>
      </c>
      <c r="I209" s="378"/>
      <c r="J209" s="378"/>
      <c r="K209" s="328"/>
    </row>
    <row r="210" spans="2:11" ht="15" customHeight="1">
      <c r="B210" s="327"/>
      <c r="C210" s="295"/>
      <c r="D210" s="295"/>
      <c r="E210" s="295"/>
      <c r="F210" s="288" t="s">
        <v>617</v>
      </c>
      <c r="G210" s="274"/>
      <c r="H210" s="378" t="s">
        <v>778</v>
      </c>
      <c r="I210" s="378"/>
      <c r="J210" s="378"/>
      <c r="K210" s="328"/>
    </row>
    <row r="211" spans="2:11" ht="15" customHeight="1">
      <c r="B211" s="327"/>
      <c r="C211" s="295"/>
      <c r="D211" s="295"/>
      <c r="E211" s="295"/>
      <c r="F211" s="329"/>
      <c r="G211" s="274"/>
      <c r="H211" s="330"/>
      <c r="I211" s="330"/>
      <c r="J211" s="330"/>
      <c r="K211" s="328"/>
    </row>
    <row r="212" spans="2:11" ht="15" customHeight="1">
      <c r="B212" s="327"/>
      <c r="C212" s="269" t="s">
        <v>740</v>
      </c>
      <c r="D212" s="295"/>
      <c r="E212" s="295"/>
      <c r="F212" s="288">
        <v>1</v>
      </c>
      <c r="G212" s="274"/>
      <c r="H212" s="378" t="s">
        <v>779</v>
      </c>
      <c r="I212" s="378"/>
      <c r="J212" s="378"/>
      <c r="K212" s="328"/>
    </row>
    <row r="213" spans="2:11" ht="15" customHeight="1">
      <c r="B213" s="327"/>
      <c r="C213" s="295"/>
      <c r="D213" s="295"/>
      <c r="E213" s="295"/>
      <c r="F213" s="288">
        <v>2</v>
      </c>
      <c r="G213" s="274"/>
      <c r="H213" s="378" t="s">
        <v>780</v>
      </c>
      <c r="I213" s="378"/>
      <c r="J213" s="378"/>
      <c r="K213" s="328"/>
    </row>
    <row r="214" spans="2:11" ht="15" customHeight="1">
      <c r="B214" s="327"/>
      <c r="C214" s="295"/>
      <c r="D214" s="295"/>
      <c r="E214" s="295"/>
      <c r="F214" s="288">
        <v>3</v>
      </c>
      <c r="G214" s="274"/>
      <c r="H214" s="378" t="s">
        <v>781</v>
      </c>
      <c r="I214" s="378"/>
      <c r="J214" s="378"/>
      <c r="K214" s="328"/>
    </row>
    <row r="215" spans="2:11" ht="15" customHeight="1">
      <c r="B215" s="327"/>
      <c r="C215" s="295"/>
      <c r="D215" s="295"/>
      <c r="E215" s="295"/>
      <c r="F215" s="288">
        <v>4</v>
      </c>
      <c r="G215" s="274"/>
      <c r="H215" s="378" t="s">
        <v>782</v>
      </c>
      <c r="I215" s="378"/>
      <c r="J215" s="378"/>
      <c r="K215" s="328"/>
    </row>
    <row r="216" spans="2:11" ht="12.75" customHeight="1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sheetProtection password="CC35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Informace</vt:lpstr>
      <vt:lpstr>Rekapitulace stavby</vt:lpstr>
      <vt:lpstr>2017-116 - Revitalizace m...</vt:lpstr>
      <vt:lpstr>Pokyny pro vyplnění</vt:lpstr>
      <vt:lpstr>'2017-116 - Revitalizace m...'!Názvy_tisku</vt:lpstr>
      <vt:lpstr>'Rekapitulace stavby'!Názvy_tisku</vt:lpstr>
      <vt:lpstr>'2017-116 - Revitalizace m...'!Oblast_tisku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Mazlová Tamara</cp:lastModifiedBy>
  <dcterms:created xsi:type="dcterms:W3CDTF">2017-03-14T14:53:18Z</dcterms:created>
  <dcterms:modified xsi:type="dcterms:W3CDTF">2017-03-28T07:10:30Z</dcterms:modified>
</cp:coreProperties>
</file>